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worksheets/sheet5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Z_VORLAGEN_KL\04 RUWA\11 Produkte\02 Bewehrungszubehör\08 Peikko MODIX\99 Entwicklung\02 Bestellformulare\"/>
    </mc:Choice>
  </mc:AlternateContent>
  <xr:revisionPtr revIDLastSave="0" documentId="13_ncr:1_{2E7F900B-4F8E-434E-857F-89F3211110C9}" xr6:coauthVersionLast="47" xr6:coauthVersionMax="47" xr10:uidLastSave="{00000000-0000-0000-0000-000000000000}"/>
  <workbookProtection workbookAlgorithmName="SHA-512" workbookHashValue="dvKt19b6EVA0OwbAQcvSEIPkZBveO1P4Rb/rk8d454TpoQkGnS/a+D2/wl7Jec3D0OV5L7FQqU5Z6fHmgyR9tw==" workbookSaltValue="F9gWLkGxP1zV7euBkFpfiw==" workbookSpinCount="100000" lockStructure="1"/>
  <bookViews>
    <workbookView xWindow="-120" yWindow="330" windowWidth="51840" windowHeight="21390" firstSheet="1" activeTab="1" xr2:uid="{00000000-000D-0000-FFFF-FFFF00000000}"/>
  </bookViews>
  <sheets>
    <sheet name="Peikko MODIX Standard" sheetId="4" state="hidden" r:id="rId1"/>
    <sheet name="Peikko MODIX Speciali" sheetId="8" r:id="rId2"/>
    <sheet name="." sheetId="5" state="hidden" r:id="rId3"/>
    <sheet name="Farbcodes" sheetId="7" state="hidden" r:id="rId4"/>
    <sheet name=".." sheetId="2" state="hidden" r:id="rId5"/>
  </sheets>
  <definedNames>
    <definedName name="_10B500B.">'.'!$C$202:$C$211</definedName>
    <definedName name="_10B500BAM.">'.'!$DP$202:$DP$211</definedName>
    <definedName name="_10B500BEM.">'.'!$DC$202:$DC$211</definedName>
    <definedName name="_10B500BKM.">'.'!$CP$202:$CP$211</definedName>
    <definedName name="_10B500BPMA.">'.'!$BP$202:$BP$211</definedName>
    <definedName name="_10B500BPMB.">'.'!$CC$202:$CC$211</definedName>
    <definedName name="_10B500BRMA.">'.'!$AP$202:$AP$211</definedName>
    <definedName name="_10B500BRMB.">'.'!$BC$202:$BC$211</definedName>
    <definedName name="_10B500BSMA.">'.'!$P$202:$P$211</definedName>
    <definedName name="_10B500BSMB.">'.'!$AC$202:$AC$211</definedName>
    <definedName name="_10B500C.">'.'!$C$214:$C$223</definedName>
    <definedName name="_10B500CAM.">'.'!$DP$214:$DP$223</definedName>
    <definedName name="_10B500CEM.">'.'!$DC$214:$DC$223</definedName>
    <definedName name="_10B500CKM.">'.'!$CP$214:$CP$223</definedName>
    <definedName name="_10B500CPMA.">'.'!$BP$214:$BP$223</definedName>
    <definedName name="_10B500CPMB.">'.'!$CC$214:$CC$223</definedName>
    <definedName name="_10B500CRMA.">'.'!$AP$214:$AP$223</definedName>
    <definedName name="_10B500CRMB.">'.'!$BC$214:$BC$223</definedName>
    <definedName name="_10B500CSMA.">'.'!$P$214:$P$223</definedName>
    <definedName name="_10B500CSMB.">'.'!$AC$214:$AC$223</definedName>
    <definedName name="_10B700B.">'.'!$C$226:$C$235</definedName>
    <definedName name="_10B700BAM.">'.'!$DP$226:$DP$235</definedName>
    <definedName name="_10B700BEM.">'.'!$DC$226:$DC$235</definedName>
    <definedName name="_10B700BKM.">'.'!$CP$226:$CP$235</definedName>
    <definedName name="_10B700BPMA.">'.'!$BP$226:$BP$235</definedName>
    <definedName name="_10B700BPMB.">'.'!$CC$226:$CC$235</definedName>
    <definedName name="_10B700BRMA.">'.'!$AP$226:$AP$235</definedName>
    <definedName name="_10B700BRMB.">'.'!$BC$226:$BC$235</definedName>
    <definedName name="_10B700BSMA.">'.'!$P$226:$P$235</definedName>
    <definedName name="_10B700BSMB.">'.'!$AC$226:$AC$235</definedName>
    <definedName name="_10VE1.">'.'!$C$238:$C$247</definedName>
    <definedName name="_10VE1AM.">'.'!$DP$238:$DP$247</definedName>
    <definedName name="_10VE1EM.">'.'!$DC$238:$DC$247</definedName>
    <definedName name="_10VE1KM.">'.'!$CP$238:$CP$247</definedName>
    <definedName name="_10VE1PMA.">'.'!$BP$238:$BP$247</definedName>
    <definedName name="_10VE1PMB.">'.'!$CC$238:$CC$247</definedName>
    <definedName name="_10VE1RMA.">'.'!$AP$238:$AP$247</definedName>
    <definedName name="_10VE1RMB.">'.'!$BC$238:$BC$247</definedName>
    <definedName name="_10VE1SMA.">'.'!$P$238:$P$247</definedName>
    <definedName name="_10VE1SMB.">'.'!$AC$238:$AC$247</definedName>
    <definedName name="_10VE2.">'.'!$C$250:$C$259</definedName>
    <definedName name="_10VE2AM.">'.'!$DP$250:$DP$259</definedName>
    <definedName name="_10VE2EM.">'.'!$DC$250:$DC$259</definedName>
    <definedName name="_10VE2KM.">'.'!$CP$250:$CP$259</definedName>
    <definedName name="_10VE2PMA.">'.'!$BP$250:$BP$259</definedName>
    <definedName name="_10VE2PMB.">'.'!$CC$250:$CC$259</definedName>
    <definedName name="_10VE2RMA.">'.'!$AP$250:$AP$259</definedName>
    <definedName name="_10VE2RMB.">'.'!$BC$250:$BC$259</definedName>
    <definedName name="_10VE2SMA.">'.'!$P$250:$P$259</definedName>
    <definedName name="_10VE2SMB.">'.'!$AC$250:$AC$259</definedName>
    <definedName name="_12B500B.">'.'!$D$202:$D$211</definedName>
    <definedName name="_12B500BAM.">'.'!$DQ$202:$DQ$211</definedName>
    <definedName name="_12B500BEM.">'.'!$DD$202:$DD$211</definedName>
    <definedName name="_12B500BKM.">'.'!$CQ$202:$CQ$211</definedName>
    <definedName name="_12B500BPMA.">'.'!$BQ$202:$BQ$211</definedName>
    <definedName name="_12B500BPMB.">'.'!$CD$202:$CD$211</definedName>
    <definedName name="_12B500BRMA.">'.'!$AQ$202:$AQ$211</definedName>
    <definedName name="_12B500BRMB.">'.'!$BD$202:$BD$211</definedName>
    <definedName name="_12B500BSMA.">'.'!$Q$202:$Q$211</definedName>
    <definedName name="_12B500BSMB.">'.'!$AD$202:$AD$211</definedName>
    <definedName name="_12B500C.">'.'!$D$214:$D$223</definedName>
    <definedName name="_12B500CAM.">'.'!$DQ$214:$DQ$223</definedName>
    <definedName name="_12B500CEM.">'.'!$DD$214:$DD$223</definedName>
    <definedName name="_12B500CKM.">'.'!$CQ$214:$CQ$223</definedName>
    <definedName name="_12B500CPMA.">'.'!$BQ$214:$BQ$223</definedName>
    <definedName name="_12B500CPMB.">'.'!$CD$214:$CD$223</definedName>
    <definedName name="_12B500CRMA.">'.'!$AQ$214:$AQ$223</definedName>
    <definedName name="_12B500CRMB.">'.'!$BD$214:$BD$223</definedName>
    <definedName name="_12B500CSMA.">'.'!$Q$214:$Q$223</definedName>
    <definedName name="_12B500CSMB.">'.'!$AD$214:$AD$223</definedName>
    <definedName name="_12B700B.">'.'!$D$226:$D$235</definedName>
    <definedName name="_12B700BAM.">'.'!$DQ$226:$DQ$235</definedName>
    <definedName name="_12B700BEM.">'.'!$DD$226:$DD$235</definedName>
    <definedName name="_12B700BKM.">'.'!$CQ$226:$CQ$235</definedName>
    <definedName name="_12B700BPMA.">'.'!$BQ$226:$BQ$235</definedName>
    <definedName name="_12B700BPMB.">'.'!$CD$226:$CD$235</definedName>
    <definedName name="_12B700BRMA.">'.'!$AQ$226:$AQ$235</definedName>
    <definedName name="_12B700BRMB.">'.'!$BD$226:$BD$235</definedName>
    <definedName name="_12B700BSMA.">'.'!$Q$226:$Q$235</definedName>
    <definedName name="_12B700BSMB.">'.'!$AD$226:$AD$235</definedName>
    <definedName name="_12VE1.">'.'!$D$238:$D$247</definedName>
    <definedName name="_12VE1AM.">'.'!$DQ$238:$DQ$247</definedName>
    <definedName name="_12VE1EM.">'.'!$DD$238:$DD$247</definedName>
    <definedName name="_12VE1KM.">'.'!$CQ$238:$CQ$247</definedName>
    <definedName name="_12VE1PMA.">'.'!$BQ$238:$BQ$247</definedName>
    <definedName name="_12VE1PMB.">'.'!$CD$238:$CD$247</definedName>
    <definedName name="_12VE1RMA.">'.'!$AQ$238:$AQ$247</definedName>
    <definedName name="_12VE1RMB.">'.'!$BD$238:$BD$247</definedName>
    <definedName name="_12VE1SMA.">'.'!$Q$238:$Q$247</definedName>
    <definedName name="_12VE1SMB.">'.'!$AD$238:$AD$247</definedName>
    <definedName name="_12VE2.">'.'!$D$250:$D$259</definedName>
    <definedName name="_12VE2AM.">'.'!$DQ$250:$DQ$259</definedName>
    <definedName name="_12VE2EM.">'.'!$DD$250:$DD$259</definedName>
    <definedName name="_12VE2KM.">'.'!$CQ$250:$CQ$259</definedName>
    <definedName name="_12VE2PMA.">'.'!$BQ$250:$BQ$259</definedName>
    <definedName name="_12VE2PMB.">'.'!$CD$250:$CD$259</definedName>
    <definedName name="_12VE2RMA.">'.'!$AQ$250:$AQ$259</definedName>
    <definedName name="_12VE2RMB.">'.'!$BD$250:$BD$259</definedName>
    <definedName name="_12VE2SMA.">'.'!$Q$250:$Q$259</definedName>
    <definedName name="_12VE2SMB.">'.'!$AD$250:$AD$259</definedName>
    <definedName name="_14B500B.">'.'!$E$202:$E$211</definedName>
    <definedName name="_14B500BAM.">'.'!$DR$202:$DR$211</definedName>
    <definedName name="_14B500BEM.">'.'!$DE$202:$DE$211</definedName>
    <definedName name="_14B500BKM.">'.'!$CR$202:$CR$211</definedName>
    <definedName name="_14B500BPMA.">'.'!$BR$202:$BR$211</definedName>
    <definedName name="_14B500BPMB.">'.'!$CE$202:$CE$211</definedName>
    <definedName name="_14B500BRMA.">'.'!$AR$202:$AR$211</definedName>
    <definedName name="_14B500BRMB.">'.'!$BE$202:$BE$211</definedName>
    <definedName name="_14B500BSMA.">'.'!$R$202:$R$211</definedName>
    <definedName name="_14B500BSMB.">'.'!$AE$202:$AE$211</definedName>
    <definedName name="_14B500C.">'.'!$E$214:$E$223</definedName>
    <definedName name="_14B500CAM.">'.'!$DR$214:$DR$223</definedName>
    <definedName name="_14B500CEM.">'.'!$DE$214:$DE$223</definedName>
    <definedName name="_14B500CKM.">'.'!$CR$214:$CR$223</definedName>
    <definedName name="_14B500CPMA.">'.'!$BR$214:$BR$223</definedName>
    <definedName name="_14B500CPMB.">'.'!$CE$214:$CE$223</definedName>
    <definedName name="_14B500CRMA.">'.'!$AR$214:$AR$223</definedName>
    <definedName name="_14B500CRMB.">'.'!$BE$214:$BE$223</definedName>
    <definedName name="_14B500CSMA.">'.'!$R$214:$R$223</definedName>
    <definedName name="_14B500CSMB.">'.'!$AE$214:$AE$223</definedName>
    <definedName name="_14B700B.">'.'!$E$226:$E$235</definedName>
    <definedName name="_14B700BAM.">'.'!$DR$226:$DR$235</definedName>
    <definedName name="_14B700BEM.">'.'!$DE$226:$DE$235</definedName>
    <definedName name="_14B700BKM.">'.'!$CR$226:$CR$235</definedName>
    <definedName name="_14B700BPMA.">'.'!$BR$226:$BR$235</definedName>
    <definedName name="_14B700BPMB.">'.'!$CE$226:$CE$235</definedName>
    <definedName name="_14B700BRMA.">'.'!$AR$226:$AR$235</definedName>
    <definedName name="_14B700BRMB.">'.'!$BE$226:$BE$235</definedName>
    <definedName name="_14B700BSMA.">'.'!$R$226:$R$235</definedName>
    <definedName name="_14B700BSMB.">'.'!$AE$226:$AE$235</definedName>
    <definedName name="_14VE1.">'.'!$E$238:$E$247</definedName>
    <definedName name="_14VE1AM.">'.'!$DR$238:$DR$247</definedName>
    <definedName name="_14VE1EM.">'.'!$DE$238:$DE$247</definedName>
    <definedName name="_14VE1KM.">'.'!$CR$238:$CR$247</definedName>
    <definedName name="_14VE1PMA.">'.'!$BR$238:$BR$247</definedName>
    <definedName name="_14VE1PMB.">'.'!$CE$238:$CE$247</definedName>
    <definedName name="_14VE1RMA.">'.'!$AR$238:$AR$247</definedName>
    <definedName name="_14VE1RMB.">'.'!$BE$238:$BE$247</definedName>
    <definedName name="_14VE1SMA.">'.'!$R$238:$R$247</definedName>
    <definedName name="_14VE1SMB.">'.'!$AE$238:$AE$247</definedName>
    <definedName name="_14VE2.">'.'!$E$250:$E$259</definedName>
    <definedName name="_14VE2AM.">'.'!$DR$250:$DR$259</definedName>
    <definedName name="_14VE2EM.">'.'!$DE$250:$DE$259</definedName>
    <definedName name="_14VE2KM.">'.'!$CR$250:$CR$259</definedName>
    <definedName name="_14VE2PMA.">'.'!$BR$250:$BR$259</definedName>
    <definedName name="_14VE2PMB.">'.'!$CE$250:$CE$259</definedName>
    <definedName name="_14VE2RMA.">'.'!$AR$250:$AR$259</definedName>
    <definedName name="_14VE2RMB.">'.'!$BE$250:$BE$259</definedName>
    <definedName name="_14VE2SMA.">'.'!$R$250:$R$259</definedName>
    <definedName name="_14VE2SMB.">'.'!$AE$250:$AE$259</definedName>
    <definedName name="_16B500B.">'.'!$F$202:$F$211</definedName>
    <definedName name="_16B500BAM.">'.'!$DS$202:$DS$211</definedName>
    <definedName name="_16B500BEM.">'.'!$DF$202:$DF$211</definedName>
    <definedName name="_16B500BKM.">'.'!$CS$202:$CS$211</definedName>
    <definedName name="_16B500BPMA.">'.'!$BS$202:$BS$211</definedName>
    <definedName name="_16B500BPMB.">'.'!$CF$202:$CF$211</definedName>
    <definedName name="_16B500BRMA.">'.'!$AS$202:$AS$211</definedName>
    <definedName name="_16B500BRMB.">'.'!$BF$202:$BF$211</definedName>
    <definedName name="_16B500BSMA.">'.'!$S$202:$S$211</definedName>
    <definedName name="_16B500BSMB.">'.'!$AF$202:$AF$211</definedName>
    <definedName name="_16B500C.">'.'!$F$214:$F$223</definedName>
    <definedName name="_16B500CAM.">'.'!$DS$214:$DS$223</definedName>
    <definedName name="_16B500CEM.">'.'!$DF$214:$DF$223</definedName>
    <definedName name="_16B500CKM.">'.'!$CS$214:$CS$223</definedName>
    <definedName name="_16B500CPMA.">'.'!$BS$214:$BS$223</definedName>
    <definedName name="_16B500CPMB.">'.'!$CF$214:$CF$223</definedName>
    <definedName name="_16B500CRMA.">'.'!$AS$214:$AS$223</definedName>
    <definedName name="_16B500CRMB.">'.'!$BF$214:$BF$223</definedName>
    <definedName name="_16B500CSMA.">'.'!$S$214:$S$223</definedName>
    <definedName name="_16B500CSMB.">'.'!$AF$214:$AF$223</definedName>
    <definedName name="_16B700B.">'.'!$F$226:$F$235</definedName>
    <definedName name="_16B700BAM.">'.'!$DS$226:$DS$235</definedName>
    <definedName name="_16B700BEM.">'.'!$DF$226:$DF$235</definedName>
    <definedName name="_16B700BKM.">'.'!$CS$226:$CS$235</definedName>
    <definedName name="_16B700BPMA.">'.'!$BS$226:$BS$235</definedName>
    <definedName name="_16B700BPMB.">'.'!$CF$226:$CF$235</definedName>
    <definedName name="_16B700BRMA.">'.'!$AS$226:$AS$235</definedName>
    <definedName name="_16B700BRMB.">'.'!$BF$226:$BF$235</definedName>
    <definedName name="_16B700BSMA.">'.'!$S$226:$S$235</definedName>
    <definedName name="_16B700BSMB.">'.'!$AF$226:$AF$235</definedName>
    <definedName name="_16VE1.">'.'!$F$238:$F$247</definedName>
    <definedName name="_16VE1AM.">'.'!$DS$238:$DS$247</definedName>
    <definedName name="_16VE1EM.">'.'!$DF$238:$DF$247</definedName>
    <definedName name="_16VE1KM.">'.'!$CS$238:$CS$247</definedName>
    <definedName name="_16VE1PMA.">'.'!$BS$238:$BS$247</definedName>
    <definedName name="_16VE1PMB.">'.'!$CF$238:$CF$247</definedName>
    <definedName name="_16VE1RMA.">'.'!$AS$238:$AS$247</definedName>
    <definedName name="_16VE1RMB.">'.'!$BF$238:$BF$247</definedName>
    <definedName name="_16VE1SMA.">'.'!$S$238:$S$247</definedName>
    <definedName name="_16VE1SMB.">'.'!$AF$238:$AF$247</definedName>
    <definedName name="_16VE2.">'.'!$F$250:$F$259</definedName>
    <definedName name="_16VE2AM.">'.'!$DS$250:$DS$259</definedName>
    <definedName name="_16VE2EM.">'.'!$DF$250:$DF$259</definedName>
    <definedName name="_16VE2KM.">'.'!$CS$250:$CS$259</definedName>
    <definedName name="_16VE2PMA.">'.'!$BS$250:$BS$259</definedName>
    <definedName name="_16VE2PMB.">'.'!$CF$250:$CF$259</definedName>
    <definedName name="_16VE2RMA.">'.'!$AS$250:$AS$259</definedName>
    <definedName name="_16VE2RMB.">'.'!$BF$250:$BF$259</definedName>
    <definedName name="_16VE2SMA.">'.'!$S$250:$S$259</definedName>
    <definedName name="_16VE2SMB.">'.'!$AF$250:$AF$259</definedName>
    <definedName name="_18B500B.">'.'!$G$202:$G$211</definedName>
    <definedName name="_18B500BAM.">'.'!$DT$202:$DT$211</definedName>
    <definedName name="_18B500BEM.">'.'!$DG$202:$DG$211</definedName>
    <definedName name="_18B500BKM.">'.'!$CT$202:$CT$211</definedName>
    <definedName name="_18B500BPMA.">'.'!$BT$202:$BT$211</definedName>
    <definedName name="_18B500BPMB.">'.'!$CG$202:$CG$211</definedName>
    <definedName name="_18B500BRMA.">'.'!$AT$202:$AT$211</definedName>
    <definedName name="_18B500BRMB.">'.'!$BG$202:$BG$211</definedName>
    <definedName name="_18B500BSMA.">'.'!$T$202:$T$211</definedName>
    <definedName name="_18B500BSMB.">'.'!$AG$202:$AG$211</definedName>
    <definedName name="_18B500C.">'.'!$G$214:$G$223</definedName>
    <definedName name="_18B500CAM.">'.'!$DT$214:$DT$223</definedName>
    <definedName name="_18B500CEM.">'.'!$DG$214:$DG$223</definedName>
    <definedName name="_18B500CKM.">'.'!$CT$214:$CT$223</definedName>
    <definedName name="_18B500CPMA.">'.'!$BT$214:$BT$223</definedName>
    <definedName name="_18B500CPMB.">'.'!$CG$214:$CG$223</definedName>
    <definedName name="_18B500CRMA.">'.'!$AT$214:$AT$223</definedName>
    <definedName name="_18B500CRMB.">'.'!$BG$214:$BG$223</definedName>
    <definedName name="_18B500CSMA.">'.'!$T$214:$T$223</definedName>
    <definedName name="_18B500CSMB.">'.'!$AG$214:$AG$223</definedName>
    <definedName name="_18B700B.">'.'!$G$226:$G$235</definedName>
    <definedName name="_18B700BAM.">'.'!$DT$226:$DT$235</definedName>
    <definedName name="_18B700BEM.">'.'!$DG$226:$DG$235</definedName>
    <definedName name="_18B700BKM.">'.'!$CT$226:$CT$235</definedName>
    <definedName name="_18B700BPMA.">'.'!$BT$226:$BT$235</definedName>
    <definedName name="_18B700BPMB.">'.'!$CG$226:$CG$235</definedName>
    <definedName name="_18B700BRMA.">'.'!$AT$226:$AT$235</definedName>
    <definedName name="_18B700BRMB.">'.'!$BG$226:$BG$235</definedName>
    <definedName name="_18B700BSMA.">'.'!$T$226:$T$235</definedName>
    <definedName name="_18B700BSMB.">'.'!$AG$226:$AG$235</definedName>
    <definedName name="_18VE1.">'.'!$G$238:$G$247</definedName>
    <definedName name="_18VE1AM.">'.'!$DT$238:$DT$247</definedName>
    <definedName name="_18VE1EM.">'.'!$DG$238:$DG$247</definedName>
    <definedName name="_18VE1KM.">'.'!$CT$238:$CT$247</definedName>
    <definedName name="_18VE1PMA.">'.'!$BT$238:$BT$247</definedName>
    <definedName name="_18VE1PMB.">'.'!$CG$238:$CG$247</definedName>
    <definedName name="_18VE1RMA.">'.'!$AT$238:$AT$247</definedName>
    <definedName name="_18VE1RMB.">'.'!$BG$238:$BG$247</definedName>
    <definedName name="_18VE1SMA.">'.'!$T$238:$T$247</definedName>
    <definedName name="_18VE1SMB.">'.'!$AG$238:$AG$247</definedName>
    <definedName name="_18VE2.">'.'!$G$250:$G$259</definedName>
    <definedName name="_18VE2AM.">'.'!$DT$250:$DT$259</definedName>
    <definedName name="_18VE2EM.">'.'!$DG$250:$DG$259</definedName>
    <definedName name="_18VE2KM.">'.'!$CT$250:$CT$259</definedName>
    <definedName name="_18VE2PMA.">'.'!$BT$250:$BT$259</definedName>
    <definedName name="_18VE2PMB.">'.'!$CG$250:$CG$259</definedName>
    <definedName name="_18VE2RMA.">'.'!$AT$250:$AT$259</definedName>
    <definedName name="_18VE2RMB.">'.'!$BG$250:$BG$259</definedName>
    <definedName name="_18VE2SMA.">'.'!$T$250:$T$259</definedName>
    <definedName name="_18VE2SMB.">'.'!$AG$250:$AG$259</definedName>
    <definedName name="_20B500B.">'.'!$H$202:$H$211</definedName>
    <definedName name="_20B500BAM.">'.'!$DU$202:$DU$211</definedName>
    <definedName name="_20B500BEM.">'.'!$DH$202:$DH$211</definedName>
    <definedName name="_20B500BKM.">'.'!$CU$202:$CU$211</definedName>
    <definedName name="_20B500BPMA.">'.'!$BU$202:$BU$211</definedName>
    <definedName name="_20B500BPMB.">'.'!$CH$202:$CH$211</definedName>
    <definedName name="_20B500BRMA.">'.'!$AU$202:$AU$211</definedName>
    <definedName name="_20B500BRMB.">'.'!$BH$202:$BH$211</definedName>
    <definedName name="_20B500BSMA.">'.'!$U$202:$U$211</definedName>
    <definedName name="_20B500BSMB.">'.'!$AH$202:$AH$211</definedName>
    <definedName name="_20B500C.">'.'!$H$214:$H$223</definedName>
    <definedName name="_20B500CAM.">'.'!$DU$214:$DU$223</definedName>
    <definedName name="_20B500CEM.">'.'!$DH$214:$DH$223</definedName>
    <definedName name="_20B500CKM.">'.'!$CU$214:$CU$223</definedName>
    <definedName name="_20B500CPMA.">'.'!$BU$214:$BU$223</definedName>
    <definedName name="_20B500CPMB.">'.'!$CH$214:$CH$223</definedName>
    <definedName name="_20B500CRMA.">'.'!$AU$214:$AU$223</definedName>
    <definedName name="_20B500CRMB.">'.'!$BH$214:$BH$223</definedName>
    <definedName name="_20B500CSMA.">'.'!$U$214:$U$223</definedName>
    <definedName name="_20B500CSMB.">'.'!$AH$214:$AH$223</definedName>
    <definedName name="_20B700B.">'.'!$H$226:$H$235</definedName>
    <definedName name="_20B700BAM.">'.'!$DU$226:$DU$235</definedName>
    <definedName name="_20B700BEM.">'.'!$DH$226:$DH$235</definedName>
    <definedName name="_20B700BKM.">'.'!$CU$226:$CU$235</definedName>
    <definedName name="_20B700BPMA.">'.'!$BU$226:$BU$235</definedName>
    <definedName name="_20B700BPMB.">'.'!$CH$226:$CH$235</definedName>
    <definedName name="_20B700BRMA.">'.'!$AU$226:$AU$235</definedName>
    <definedName name="_20B700BRMB.">'.'!$BH$226:$BH$235</definedName>
    <definedName name="_20B700BSMA.">'.'!$U$226:$U$235</definedName>
    <definedName name="_20B700BSMB.">'.'!$AH$226:$AH$235</definedName>
    <definedName name="_20VE1.">'.'!$H$238:$H$247</definedName>
    <definedName name="_20VE1AM.">'.'!$DU$238:$DU$247</definedName>
    <definedName name="_20VE1EM.">'.'!$DH$238:$DH$247</definedName>
    <definedName name="_20VE1KM.">'.'!$CU$238:$CU$247</definedName>
    <definedName name="_20VE1PMA.">'.'!$BU$238:$BU$247</definedName>
    <definedName name="_20VE1PMB.">'.'!$CH$238:$CH$247</definedName>
    <definedName name="_20VE1RMA.">'.'!$AU$238:$AU$247</definedName>
    <definedName name="_20VE1RMB.">'.'!$BH$238:$BH$247</definedName>
    <definedName name="_20VE1SMA.">'.'!$U$238:$U$247</definedName>
    <definedName name="_20VE1SMB.">'.'!$AH$238:$AH$247</definedName>
    <definedName name="_20VE2.">'.'!$H$250:$H$259</definedName>
    <definedName name="_20VE2AM.">'.'!$DU$250:$DU$259</definedName>
    <definedName name="_20VE2EM.">'.'!$DH$250:$DH$259</definedName>
    <definedName name="_20VE2KM.">'.'!$CU$250:$CU$259</definedName>
    <definedName name="_20VE2PMA.">'.'!$BU$250:$BU$259</definedName>
    <definedName name="_20VE2PMB.">'.'!$CH$250:$CH$259</definedName>
    <definedName name="_20VE2RMA.">'.'!$AU$250:$AU$259</definedName>
    <definedName name="_20VE2RMB.">'.'!$BH$250:$BH$259</definedName>
    <definedName name="_20VE2SMA.">'.'!$U$250:$U$259</definedName>
    <definedName name="_20VE2SMB.">'.'!$AH$250:$AH$259</definedName>
    <definedName name="_22B500B.">'.'!$I$202:$I$211</definedName>
    <definedName name="_22B500BAM.">'.'!$DV$202:$DV$211</definedName>
    <definedName name="_22B500BEM.">'.'!$DI$202:$DI$211</definedName>
    <definedName name="_22B500BKM.">'.'!$CV$202:$CV$211</definedName>
    <definedName name="_22B500BPMA.">'.'!$BV$202:$BV$211</definedName>
    <definedName name="_22B500BPMB.">'.'!$CI$202:$CI$211</definedName>
    <definedName name="_22B500BRMA.">'.'!$AV$202:$AV$211</definedName>
    <definedName name="_22B500BRMB.">'.'!$BI$202:$BI$211</definedName>
    <definedName name="_22B500BSMA.">'.'!$V$202:$V$211</definedName>
    <definedName name="_22B500BSMB.">'.'!$AI$202:$AI$211</definedName>
    <definedName name="_22B500C.">'.'!$I$214:$I$223</definedName>
    <definedName name="_22B500CAM.">'.'!$DV$214:$DV$223</definedName>
    <definedName name="_22B500CEM.">'.'!$DI$214:$DI$223</definedName>
    <definedName name="_22B500CKM.">'.'!$CV$214:$CV$223</definedName>
    <definedName name="_22B500CPMA.">'.'!$BV$214:$BV$223</definedName>
    <definedName name="_22B500CPMB.">'.'!$CI$214:$CI$223</definedName>
    <definedName name="_22B500CRMA.">'.'!$AV$214:$AV$223</definedName>
    <definedName name="_22B500CRMB.">'.'!$BI$214:$BI$223</definedName>
    <definedName name="_22B500CSMA.">'.'!$V$214:$V$223</definedName>
    <definedName name="_22B500CSMB.">'.'!$AI$214:$AI$223</definedName>
    <definedName name="_22B700B.">'.'!$I$226:$I$235</definedName>
    <definedName name="_22B700BAM.">'.'!$DV$226:$DV$235</definedName>
    <definedName name="_22B700BEM.">'.'!$DI$226:$DI$235</definedName>
    <definedName name="_22B700BKM.">'.'!$CV$226:$CV$235</definedName>
    <definedName name="_22B700BPMA.">'.'!$BV$226:$BV$235</definedName>
    <definedName name="_22B700BPMB.">'.'!$CI$226:$CI$235</definedName>
    <definedName name="_22B700BRMA.">'.'!$AV$226:$AV$235</definedName>
    <definedName name="_22B700BRMB.">'.'!$BI$226:$BI$235</definedName>
    <definedName name="_22B700BSMA.">'.'!$V$226:$V$235</definedName>
    <definedName name="_22B700BSMB.">'.'!$AI$226:$AI$235</definedName>
    <definedName name="_22VE1.">'.'!$I$238:$I$247</definedName>
    <definedName name="_22VE1AM.">'.'!$DV$238:$DV$247</definedName>
    <definedName name="_22VE1EM.">'.'!$DI$238:$DI$247</definedName>
    <definedName name="_22VE1KM.">'.'!$CV$238:$CV$247</definedName>
    <definedName name="_22VE1PMA.">'.'!$BV$238:$BV$247</definedName>
    <definedName name="_22VE1PMB.">'.'!$CI$238:$CI$247</definedName>
    <definedName name="_22VE1RMA.">'.'!$AV$238:$AV$247</definedName>
    <definedName name="_22VE1RMB.">'.'!$BI$238:$BI$247</definedName>
    <definedName name="_22VE1SMA.">'.'!$V$238:$V$247</definedName>
    <definedName name="_22VE1SMB.">'.'!$AI$238:$AI$247</definedName>
    <definedName name="_22VE2.">'.'!$I$250:$I$259</definedName>
    <definedName name="_22VE2AM.">'.'!$DV$250:$DV$259</definedName>
    <definedName name="_22VE2EM.">'.'!$DI$250:$DI$259</definedName>
    <definedName name="_22VE2KM.">'.'!$CV$250:$CV$259</definedName>
    <definedName name="_22VE2PMA.">'.'!$BV$250:$BV$259</definedName>
    <definedName name="_22VE2PMB.">'.'!$CI$250:$CI$259</definedName>
    <definedName name="_22VE2RMA.">'.'!$AV$250:$AV$259</definedName>
    <definedName name="_22VE2RMB.">'.'!$BI$250:$BI$259</definedName>
    <definedName name="_22VE2SMA.">'.'!$V$250:$V$259</definedName>
    <definedName name="_22VE2SMB.">'.'!$AI$250:$AI$259</definedName>
    <definedName name="_26B500B.">'.'!$J$202:$J$211</definedName>
    <definedName name="_26B500BAM.">'.'!$DW$202:$DW$211</definedName>
    <definedName name="_26B500BEM.">'.'!$DJ$202:$DJ$211</definedName>
    <definedName name="_26B500BKM.">'.'!$CW$202:$CW$211</definedName>
    <definedName name="_26B500BPMA.">'.'!$BW$202:$BW$211</definedName>
    <definedName name="_26B500BPMB.">'.'!$CJ$202:$CJ$211</definedName>
    <definedName name="_26B500BRMA.">'.'!$AW$202:$AW$211</definedName>
    <definedName name="_26B500BRMB.">'.'!$BJ$202:$BJ$211</definedName>
    <definedName name="_26B500BSMA.">'.'!$W$202:$W$211</definedName>
    <definedName name="_26B500BSMB.">'.'!$AJ$202:$AJ$211</definedName>
    <definedName name="_26B500C.">'.'!$J$214:$J$223</definedName>
    <definedName name="_26B500CAM.">'.'!$DW$214:$DW$223</definedName>
    <definedName name="_26B500CEM.">'.'!$DJ$214:$DJ$223</definedName>
    <definedName name="_26B500CKM.">'.'!$CW$214:$CW$223</definedName>
    <definedName name="_26B500CPMA.">'.'!$BW$214:$BW$223</definedName>
    <definedName name="_26B500CPMB.">'.'!$CJ$214:$CJ$223</definedName>
    <definedName name="_26B500CRMA.">'.'!$AW$214:$AW$223</definedName>
    <definedName name="_26B500CRMB.">'.'!$BJ$214:$BJ$223</definedName>
    <definedName name="_26B500CSMA.">'.'!$W$214:$W$223</definedName>
    <definedName name="_26B500CSMB.">'.'!$AJ$214:$AJ$223</definedName>
    <definedName name="_26B700B.">'.'!$J$226:$J$235</definedName>
    <definedName name="_26B700BAM.">'.'!$DW$226:$DW$235</definedName>
    <definedName name="_26B700BEM.">'.'!$DJ$226:$DJ$235</definedName>
    <definedName name="_26B700BKM.">'.'!$CW$226:$CW$235</definedName>
    <definedName name="_26B700BPMA.">'.'!$BW$226:$BW$235</definedName>
    <definedName name="_26B700BPMB.">'.'!$CJ$226:$CJ$235</definedName>
    <definedName name="_26B700BRMA.">'.'!$AW$226:$AW$235</definedName>
    <definedName name="_26B700BRMB.">'.'!$BJ$226:$BJ$235</definedName>
    <definedName name="_26B700BSMA.">'.'!$W$226:$W$235</definedName>
    <definedName name="_26B700BSMB.">'.'!$AJ$226:$AJ$235</definedName>
    <definedName name="_26VE1.">'.'!$J$238:$J$247</definedName>
    <definedName name="_26VE1AM.">'.'!$DW$238:$DW$247</definedName>
    <definedName name="_26VE1EM.">'.'!$DJ$238:$DJ$247</definedName>
    <definedName name="_26VE1KM.">'.'!$CW$238:$CW$247</definedName>
    <definedName name="_26VE1PMA.">'.'!$BW$238:$BW$247</definedName>
    <definedName name="_26VE1PMB.">'.'!$CJ$238:$CJ$247</definedName>
    <definedName name="_26VE1RMA.">'.'!$AW$238:$AW$247</definedName>
    <definedName name="_26VE1RMB.">'.'!$BJ$238:$BJ$247</definedName>
    <definedName name="_26VE1SMA.">'.'!$W$238:$W$247</definedName>
    <definedName name="_26VE1SMB.">'.'!$AJ$238:$AJ$247</definedName>
    <definedName name="_26VE2.">'.'!$J$250:$J$259</definedName>
    <definedName name="_26VE2AM.">'.'!$DW$250:$DW$259</definedName>
    <definedName name="_26VE2EM.">'.'!$DJ$250:$DJ$259</definedName>
    <definedName name="_26VE2KM.">'.'!$CW$250:$CW$259</definedName>
    <definedName name="_26VE2PMA.">'.'!$BW$250:$BW$259</definedName>
    <definedName name="_26VE2PMB.">'.'!$CJ$250:$CJ$259</definedName>
    <definedName name="_26VE2RMA.">'.'!$AW$250:$AW$259</definedName>
    <definedName name="_26VE2RMB.">'.'!$BJ$250:$BJ$259</definedName>
    <definedName name="_26VE2SMA.">'.'!$W$250:$W$259</definedName>
    <definedName name="_26VE2SMB.">'.'!$AJ$250:$AJ$259</definedName>
    <definedName name="_30B500B.">'.'!$K$202:$K$211</definedName>
    <definedName name="_30B500BAM.">'.'!$DX$202:$DX$211</definedName>
    <definedName name="_30B500BEM.">'.'!$DK$202:$DK$211</definedName>
    <definedName name="_30B500BKM.">'.'!$CX$202:$CX$211</definedName>
    <definedName name="_30B500BPMA.">'.'!$BX$202:$BX$211</definedName>
    <definedName name="_30B500BPMB.">'.'!$CK$202:$CK$211</definedName>
    <definedName name="_30B500BRMA.">'.'!$AX$202:$AX$211</definedName>
    <definedName name="_30B500BRMB.">'.'!$BK$202:$BK$211</definedName>
    <definedName name="_30B500BSMA.">'.'!$X$202:$X$211</definedName>
    <definedName name="_30B500BSMB.">'.'!$AK$202:$AK$211</definedName>
    <definedName name="_30B500C.">'.'!$K$214:$K$223</definedName>
    <definedName name="_30B500CAM.">'.'!$DX$214:$DX$223</definedName>
    <definedName name="_30B500CEM.">'.'!$DK$214:$DK$223</definedName>
    <definedName name="_30B500CKM.">'.'!$CX$214:$CX$223</definedName>
    <definedName name="_30B500CPMA.">'.'!$BX$214:$BX$223</definedName>
    <definedName name="_30B500CPMB.">'.'!$CK$214:$CK$223</definedName>
    <definedName name="_30B500CRMA.">'.'!$AX$214:$AX$223</definedName>
    <definedName name="_30B500CRMB.">'.'!$BK$214:$BK$223</definedName>
    <definedName name="_30B500CSMA.">'.'!$X$214:$X$223</definedName>
    <definedName name="_30B500CSMB.">'.'!$AK$214:$AK$223</definedName>
    <definedName name="_30B700B.">'.'!$K$226:$K$235</definedName>
    <definedName name="_30B700BAM.">'.'!$DX$226:$DX$235</definedName>
    <definedName name="_30B700BEM.">'.'!$DK$226:$DK$235</definedName>
    <definedName name="_30B700BKM.">'.'!$CX$226:$CX$235</definedName>
    <definedName name="_30B700BPMA.">'.'!$BX$226:$BX$235</definedName>
    <definedName name="_30B700BPMB.">'.'!$CK$226:$CK$235</definedName>
    <definedName name="_30B700BRMA.">'.'!$AX$226:$AX$235</definedName>
    <definedName name="_30B700BRMB.">'.'!$BK$226:$BK$235</definedName>
    <definedName name="_30B700BSMA.">'.'!$X$226:$X$235</definedName>
    <definedName name="_30B700BSMB.">'.'!$AK$226:$AK$235</definedName>
    <definedName name="_30VE1.">'.'!$K$238:$K$247</definedName>
    <definedName name="_30VE1AM.">'.'!$DX$238:$DX$247</definedName>
    <definedName name="_30VE1EM.">'.'!$DK$238:$DK$247</definedName>
    <definedName name="_30VE1KM.">'.'!$CX$238:$CX$247</definedName>
    <definedName name="_30VE1PMA.">'.'!$BX$238:$BX$247</definedName>
    <definedName name="_30VE1PMB.">'.'!$CK$238:$CK$247</definedName>
    <definedName name="_30VE1RMA.">'.'!$AX$238:$AX$247</definedName>
    <definedName name="_30VE1RMB.">'.'!$BK$238:$BK$247</definedName>
    <definedName name="_30VE1SMA.">'.'!$X$238:$X$247</definedName>
    <definedName name="_30VE1SMB.">'.'!$AK$238:$AK$247</definedName>
    <definedName name="_30VE2.">'.'!$K$250:$K$259</definedName>
    <definedName name="_30VE2AM.">'.'!$DX$250:$DX$259</definedName>
    <definedName name="_30VE2EM.">'.'!$DK$250:$DK$259</definedName>
    <definedName name="_30VE2KM.">'.'!$CX$250:$CX$259</definedName>
    <definedName name="_30VE2PMA.">'.'!$BX$250:$BX$259</definedName>
    <definedName name="_30VE2PMB.">'.'!$CK$250:$CK$259</definedName>
    <definedName name="_30VE2RMA.">'.'!$AX$250:$AX$259</definedName>
    <definedName name="_30VE2RMB.">'.'!$BK$250:$BK$259</definedName>
    <definedName name="_30VE2SMA.">'.'!$X$250:$X$259</definedName>
    <definedName name="_30VE2SMB.">'.'!$AK$250:$AK$259</definedName>
    <definedName name="_34B500B.">'.'!$L$202:$L$211</definedName>
    <definedName name="_34B500BAM.">'.'!$DY$202:$DY$211</definedName>
    <definedName name="_34B500BEM.">'.'!$DL$202:$DL$211</definedName>
    <definedName name="_34B500BKM.">'.'!$CY$202:$CY$211</definedName>
    <definedName name="_34B500BPMA.">'.'!$BY$202:$BY$211</definedName>
    <definedName name="_34B500BPMB.">'.'!$CL$202:$CL$211</definedName>
    <definedName name="_34B500BRMA.">'.'!$AY$202:$AY$211</definedName>
    <definedName name="_34B500BRMB.">'.'!$BL$202:$BL$211</definedName>
    <definedName name="_34B500BSMA.">'.'!$Y$202:$Y$211</definedName>
    <definedName name="_34B500BSMB.">'.'!$AL$202:$AL$211</definedName>
    <definedName name="_34B500C.">'.'!$L$214:$L$223</definedName>
    <definedName name="_34B500CAM.">'.'!$DY$214:$DY$223</definedName>
    <definedName name="_34B500CEM.">'.'!$DL$214:$DL$223</definedName>
    <definedName name="_34B500CKM.">'.'!$CY$214:$CY$223</definedName>
    <definedName name="_34B500CPMA.">'.'!$BY$214:$BY$223</definedName>
    <definedName name="_34B500CPMB.">'.'!$CL$214:$CL$223</definedName>
    <definedName name="_34B500CRMA.">'.'!$AY$214:$AY$223</definedName>
    <definedName name="_34B500CRMB.">'.'!$BL$214:$BL$223</definedName>
    <definedName name="_34B500CSMA.">'.'!$Y$214:$Y$223</definedName>
    <definedName name="_34B500CSMB.">'.'!$AL$214:$AL$223</definedName>
    <definedName name="_34B700B.">'.'!$L$226:$L$235</definedName>
    <definedName name="_34B700BAM.">'.'!$DY$226:$DY$235</definedName>
    <definedName name="_34B700BEM.">'.'!$DL$226:$DL$235</definedName>
    <definedName name="_34B700BKM.">'.'!$CY$226:$CY$235</definedName>
    <definedName name="_34B700BPMA.">'.'!$BY$226:$BY$235</definedName>
    <definedName name="_34B700BPMB.">'.'!$CL$226:$CL$235</definedName>
    <definedName name="_34B700BRMA.">'.'!$AY$226:$AY$235</definedName>
    <definedName name="_34B700BRMB.">'.'!$BL$226:$BL$235</definedName>
    <definedName name="_34B700BSMA.">'.'!$Y$226:$Y$235</definedName>
    <definedName name="_34B700BSMB.">'.'!$AL$226:$AL$235</definedName>
    <definedName name="_34VE1.">'.'!$L$238:$L$247</definedName>
    <definedName name="_34VE1AM.">'.'!$DY$238:$DY$247</definedName>
    <definedName name="_34VE1EM.">'.'!$DL$238:$DL$247</definedName>
    <definedName name="_34VE1KM.">'.'!$CY$238:$CY$247</definedName>
    <definedName name="_34VE1PMA.">'.'!$BY$238:$BY$247</definedName>
    <definedName name="_34VE1PMB.">'.'!$CL$238:$CL$247</definedName>
    <definedName name="_34VE1RMA.">'.'!$AY$238:$AY$247</definedName>
    <definedName name="_34VE1RMB.">'.'!$BL$238:$BL$247</definedName>
    <definedName name="_34VE1SMA.">'.'!$Y$238:$Y$247</definedName>
    <definedName name="_34VE1SMB.">'.'!$AL$238:$AL$247</definedName>
    <definedName name="_34VE2.">'.'!$L$250:$L$259</definedName>
    <definedName name="_34VE2AM.">'.'!$DY$250:$DY$259</definedName>
    <definedName name="_34VE2EM.">'.'!$DL$250:$DL$259</definedName>
    <definedName name="_34VE2KM.">'.'!$CY$250:$CY$259</definedName>
    <definedName name="_34VE2PMA.">'.'!$BY$250:$BY$259</definedName>
    <definedName name="_34VE2PMB.">'.'!$CL$250:$CL$259</definedName>
    <definedName name="_34VE2RMA.">'.'!$AY$250:$AY$259</definedName>
    <definedName name="_34VE2RMB.">'.'!$BL$250:$BL$259</definedName>
    <definedName name="_34VE2SMA.">'.'!$Y$250:$Y$259</definedName>
    <definedName name="_34VE2SMB.">'.'!$AL$250:$AL$259</definedName>
    <definedName name="_40B500B.">'.'!$M$202:$M$211</definedName>
    <definedName name="_40B500BAM.">'.'!$DZ$202:$DZ$211</definedName>
    <definedName name="_40B500BEM.">'.'!$DM$202:$DM$211</definedName>
    <definedName name="_40B500BKM.">'.'!$CZ$202:$CZ$211</definedName>
    <definedName name="_40B500BPMA.">'.'!$BZ$202:$BZ$211</definedName>
    <definedName name="_40B500BPMB.">'.'!$CM$202:$CM$211</definedName>
    <definedName name="_40B500BRMA.">'.'!$AZ$202:$AZ$211</definedName>
    <definedName name="_40B500BRMB.">'.'!$BM$202:$BM$211</definedName>
    <definedName name="_40B500BSMA.">'.'!$Z$202:$Z$211</definedName>
    <definedName name="_40B500BSMB.">'.'!$AM$202:$AM$211</definedName>
    <definedName name="_40B500C.">'.'!$M$214:$M$223</definedName>
    <definedName name="_40B500CAM.">'.'!$DZ$214:$DZ$223</definedName>
    <definedName name="_40B500CEM.">'.'!$DM$214:$DM$223</definedName>
    <definedName name="_40B500CKM.">'.'!$CZ$214:$CZ$223</definedName>
    <definedName name="_40B500CPMA.">'.'!$BZ$214:$BZ$223</definedName>
    <definedName name="_40B500CPMB.">'.'!$CM$214:$CM$223</definedName>
    <definedName name="_40B500CRMA.">'.'!$AZ$214:$AZ$223</definedName>
    <definedName name="_40B500CRMB.">'.'!$BM$214:$BM$223</definedName>
    <definedName name="_40B500CSMA.">'.'!$Z$214:$Z$223</definedName>
    <definedName name="_40B500CSMB.">'.'!$AM$214:$AM$223</definedName>
    <definedName name="_40B700B.">'.'!$M$226:$M$235</definedName>
    <definedName name="_40B700BAM.">'.'!$DZ$226:$DZ$235</definedName>
    <definedName name="_40B700BEM.">'.'!$DM$226:$DM$235</definedName>
    <definedName name="_40B700BKM.">'.'!$CZ$226:$CZ$235</definedName>
    <definedName name="_40B700BPMA.">'.'!$BZ$226:$BZ$235</definedName>
    <definedName name="_40B700BPMB.">'.'!$CM$226:$CM$235</definedName>
    <definedName name="_40B700BRMA.">'.'!$AZ$226:$AZ$235</definedName>
    <definedName name="_40B700BRMB.">'.'!$BM$226:$BM$235</definedName>
    <definedName name="_40B700BSMA.">'.'!$Z$226:$Z$235</definedName>
    <definedName name="_40B700BSMB.">'.'!$AM$226:$AM$235</definedName>
    <definedName name="_40VE1.">'.'!$M$238:$M$247</definedName>
    <definedName name="_40VE1AM.">'.'!$DZ$238:$DZ$247</definedName>
    <definedName name="_40VE1EM.">'.'!$DM$238:$DM$247</definedName>
    <definedName name="_40VE1KM.">'.'!$CZ$238:$CZ$247</definedName>
    <definedName name="_40VE1PMA.">'.'!$BZ$238:$BZ$247</definedName>
    <definedName name="_40VE1PMB.">'.'!$CM$238:$CM$247</definedName>
    <definedName name="_40VE1RMA.">'.'!$AZ$238:$AZ$247</definedName>
    <definedName name="_40VE1RMB.">'.'!$BM$238:$BM$247</definedName>
    <definedName name="_40VE1SMA.">'.'!$Z$238:$Z$247</definedName>
    <definedName name="_40VE1SMB.">'.'!$AM$238:$AM$247</definedName>
    <definedName name="_40VE2.">'.'!$M$250:$M$259</definedName>
    <definedName name="_40VE2AM.">'.'!$DZ$250:$DZ$259</definedName>
    <definedName name="_40VE2EM.">'.'!$DM$250:$DM$259</definedName>
    <definedName name="_40VE2KM.">'.'!$CZ$250:$CZ$259</definedName>
    <definedName name="_40VE2PMA.">'.'!$BZ$250:$BZ$259</definedName>
    <definedName name="_40VE2PMB.">'.'!$CM$250:$CM$259</definedName>
    <definedName name="_40VE2RMA.">'.'!$AZ$250:$AZ$259</definedName>
    <definedName name="_40VE2RMB.">'.'!$BM$250:$BM$259</definedName>
    <definedName name="_40VE2SMA.">'.'!$Z$250:$Z$259</definedName>
    <definedName name="_40VE2SMB.">'.'!$AM$250:$AM$259</definedName>
    <definedName name="B500B.">'.'!$C$10:$C$20</definedName>
    <definedName name="B500C.">'.'!$D$10:$D$19</definedName>
    <definedName name="B700B.">'.'!$E$10:$E$13</definedName>
    <definedName name="BilderM0">Farbcodes!$A:$A</definedName>
    <definedName name="BildM1">INDEX(BilderM0,MATCH('Peikko MODIX Standard'!$CJ$17,Farbcodes!$B:$B,))</definedName>
    <definedName name="BildM1.1">INDEX(BilderM0,MATCH('Peikko MODIX Standard'!$CK$17,Farbcodes!$B:$B,))</definedName>
    <definedName name="BildM1.2" localSheetId="1">INDEX(BilderM0,MATCH('Peikko MODIX Speciali'!$CH$17,Farbcodes!$B:$B,))</definedName>
    <definedName name="BildM1.3" localSheetId="1">INDEX(BilderM0,MATCH('Peikko MODIX Speciali'!$CI$17,Farbcodes!$B:$B,))</definedName>
    <definedName name="BildM10">INDEX(BilderM0,MATCH('Peikko MODIX Standard'!$CJ$26,Farbcodes!$B:$B,))</definedName>
    <definedName name="BildM10.1">INDEX(BilderM0,MATCH('Peikko MODIX Standard'!$CK$26,Farbcodes!$B:$B,))</definedName>
    <definedName name="BildM10.2" localSheetId="1">INDEX(BilderM0,MATCH('Peikko MODIX Speciali'!$CH$26,Farbcodes!$B:$B,))</definedName>
    <definedName name="BildM10.3" localSheetId="1">INDEX(BilderM0,MATCH('Peikko MODIX Speciali'!$CI$26,Farbcodes!$B:$B,))</definedName>
    <definedName name="BildM2">INDEX(BilderM0,MATCH('Peikko MODIX Standard'!$CJ$18,Farbcodes!$B:$B,))</definedName>
    <definedName name="BildM2.1">INDEX(BilderM0,MATCH('Peikko MODIX Standard'!$CK$18,Farbcodes!$B:$B,))</definedName>
    <definedName name="BildM2.2" localSheetId="1">INDEX(BilderM0,MATCH('Peikko MODIX Speciali'!$CH$18,Farbcodes!$B:$B,))</definedName>
    <definedName name="BildM2.3" localSheetId="1">INDEX(BilderM0,MATCH('Peikko MODIX Speciali'!$CI$18,Farbcodes!$B:$B,))</definedName>
    <definedName name="BildM3">INDEX(BilderM0,MATCH('Peikko MODIX Standard'!$CJ$19,Farbcodes!$B:$B,))</definedName>
    <definedName name="BildM3.1">INDEX(BilderM0,MATCH('Peikko MODIX Standard'!$CK$19,Farbcodes!$B:$B,))</definedName>
    <definedName name="BildM3.2" localSheetId="1">INDEX(BilderM0,MATCH('Peikko MODIX Speciali'!$CH$19,Farbcodes!$B:$B,))</definedName>
    <definedName name="BildM3.3" localSheetId="1">INDEX(BilderM0,MATCH('Peikko MODIX Speciali'!$CI$19,Farbcodes!$B:$B,))</definedName>
    <definedName name="BildM4">INDEX(BilderM0,MATCH('Peikko MODIX Standard'!$CJ$20,Farbcodes!$B:$B,))</definedName>
    <definedName name="BIldM4.1">INDEX(BilderM0,MATCH('Peikko MODIX Standard'!$CK$20,Farbcodes!$B:$B,))</definedName>
    <definedName name="BildM4.2" localSheetId="1">INDEX(BilderM0,MATCH('Peikko MODIX Speciali'!$CH$20,Farbcodes!$B:$B,))</definedName>
    <definedName name="BIldM4.3" localSheetId="1">INDEX(BilderM0,MATCH('Peikko MODIX Speciali'!$CI$20,Farbcodes!$B:$B,))</definedName>
    <definedName name="BildM5">INDEX(BilderM0,MATCH('Peikko MODIX Standard'!$CJ$21,Farbcodes!$B:$B,))</definedName>
    <definedName name="BildM5.1">INDEX(BilderM0,MATCH('Peikko MODIX Standard'!$CK$21,Farbcodes!$B:$B,))</definedName>
    <definedName name="BildM5.2" localSheetId="1">INDEX(BilderM0,MATCH('Peikko MODIX Speciali'!$CH$21,Farbcodes!$B:$B,))</definedName>
    <definedName name="BildM5.3" localSheetId="1">INDEX(BilderM0,MATCH('Peikko MODIX Speciali'!$CI$21,Farbcodes!$B:$B,))</definedName>
    <definedName name="BildM6">INDEX(BilderM0,MATCH('Peikko MODIX Standard'!$CJ$22,Farbcodes!$B:$B,))</definedName>
    <definedName name="BildM6.1">INDEX(BilderM0,MATCH('Peikko MODIX Standard'!$CK$22,Farbcodes!$B:$B,))</definedName>
    <definedName name="BildM6.2" localSheetId="1">INDEX(BilderM0,MATCH('Peikko MODIX Speciali'!$CH$22,Farbcodes!$B:$B,))</definedName>
    <definedName name="BildM6.3" localSheetId="1">INDEX(BilderM0,MATCH('Peikko MODIX Speciali'!$CI$22,Farbcodes!$B:$B,))</definedName>
    <definedName name="BildM7">INDEX(BilderM0,MATCH('Peikko MODIX Standard'!$CJ$23,Farbcodes!$B:$B,))</definedName>
    <definedName name="BildM7.1">INDEX(BilderM0,MATCH('Peikko MODIX Standard'!$CK$23,Farbcodes!$B:$B,))</definedName>
    <definedName name="BildM7.2" localSheetId="1">INDEX(BilderM0,MATCH('Peikko MODIX Speciali'!$CH$23,Farbcodes!$B:$B,))</definedName>
    <definedName name="BildM7.3" localSheetId="1">INDEX(BilderM0,MATCH('Peikko MODIX Speciali'!$CI$23,Farbcodes!$B:$B,))</definedName>
    <definedName name="BildM8">INDEX(BilderM0,MATCH('Peikko MODIX Standard'!$CJ$24,Farbcodes!$B:$B,))</definedName>
    <definedName name="BildM8.1">INDEX(BilderM0,MATCH('Peikko MODIX Standard'!$CK$24,Farbcodes!$B:$B,))</definedName>
    <definedName name="BildM8.2" localSheetId="1">INDEX(BilderM0,MATCH('Peikko MODIX Speciali'!$CH$24,Farbcodes!$B:$B,))</definedName>
    <definedName name="BildM8.3" localSheetId="1">INDEX(BilderM0,MATCH('Peikko MODIX Speciali'!$CI$24,Farbcodes!$B:$B,))</definedName>
    <definedName name="BildM9">INDEX(BilderM0,MATCH('Peikko MODIX Standard'!$CJ$25,Farbcodes!$B:$B,))</definedName>
    <definedName name="BildM9.1">INDEX(BilderM0,MATCH('Peikko MODIX Standard'!$CK$25,Farbcodes!$B:$B,))</definedName>
    <definedName name="BildM9.2" localSheetId="1">INDEX(BilderM0,MATCH('Peikko MODIX Speciali'!$CH$25,Farbcodes!$B:$B,))</definedName>
    <definedName name="BildM9.3" localSheetId="1">INDEX(BilderM0,MATCH('Peikko MODIX Speciali'!$CI$25,Farbcodes!$B:$B,))</definedName>
    <definedName name="_xlnm.Print_Area" localSheetId="1">'Peikko MODIX Speciali'!$A$1:$BP$47</definedName>
    <definedName name="_xlnm.Print_Area" localSheetId="0">'Peikko MODIX Standard'!$A$1:$BR$50</definedName>
    <definedName name="FormB500B10.">'.'!$C$45:$C$51</definedName>
    <definedName name="FormB500B12.">'.'!$D$45:$D$51</definedName>
    <definedName name="FormB500B14.">'.'!$E$45:$E$51</definedName>
    <definedName name="FormB500B16.">'.'!$F$45:$F$51</definedName>
    <definedName name="FormB500B18.">'.'!$G$45:$G$50</definedName>
    <definedName name="FormB500B20.">'.'!$H$45:$H$51</definedName>
    <definedName name="FormB500B22.">'.'!$I$45:$I$50</definedName>
    <definedName name="FormB500B26.">'.'!$J$45:$J$50</definedName>
    <definedName name="FormB500B30.">'.'!$K$45:$K$51</definedName>
    <definedName name="FormB500B34.">'.'!$L$45:$L$50</definedName>
    <definedName name="FormB500B40.">'.'!$M$45:$M$50</definedName>
    <definedName name="FormB500C10.">'.'!$C$54:$C$59</definedName>
    <definedName name="FormB500C12.">'.'!$D$54:$D$59</definedName>
    <definedName name="FormB500C14.">'.'!$E$54:$E$59</definedName>
    <definedName name="FormB500C16.">'.'!$F$54:$F$59</definedName>
    <definedName name="FormB500C18.">'.'!$G$54:$G$59</definedName>
    <definedName name="FormB500C20.">'.'!$H$54:$H$59</definedName>
    <definedName name="FormB500C22.">'.'!$I$54:$I$59</definedName>
    <definedName name="FormB500C26.">'.'!$J$54:$J$59</definedName>
    <definedName name="FormB500C30.">'.'!$K$54:$K$59</definedName>
    <definedName name="FormB500C34.">'.'!$L$54:$L$59</definedName>
    <definedName name="FormB500C40.">'.'!$M$54:$M$59</definedName>
    <definedName name="FormB700B10.">'.'!$C$63:$C$68</definedName>
    <definedName name="FormB700B12.">'.'!$D$63:$D$68</definedName>
    <definedName name="FormB700B14.">'.'!$E$63:$E$68</definedName>
    <definedName name="FormB700B16.">'.'!$F$63:$F$68</definedName>
    <definedName name="FormB700B18.">'.'!$G$63:$G$68</definedName>
    <definedName name="FormB700B20.">'.'!$H$63:$H$68</definedName>
    <definedName name="FormB700B22.">'.'!$I$63:$I$68</definedName>
    <definedName name="FormB700B26.">'.'!$J$63:$J$68</definedName>
    <definedName name="FormB700B30.">'.'!$K$63:$K$68</definedName>
    <definedName name="FormB700B34.">'.'!$L$63:$L$68</definedName>
    <definedName name="FormB700B40.">'.'!$M$63:$M$68</definedName>
    <definedName name="FormVE110.">'.'!$C$72:$C$77</definedName>
    <definedName name="FormVE112.">'.'!$D$72:$D$77</definedName>
    <definedName name="FormVE114.">'.'!$E$72:$E$77</definedName>
    <definedName name="FormVE116.">'.'!$F$72</definedName>
    <definedName name="FormVE118.">'.'!$G$72:$G$78</definedName>
    <definedName name="FormVE120.">'.'!$H$72</definedName>
    <definedName name="FormVE122.">'.'!$I$72:$I$78</definedName>
    <definedName name="FormVE126.">'.'!$J$72:$J$78</definedName>
    <definedName name="FormVE130.">'.'!$K$72:$K$78</definedName>
    <definedName name="FormVE134.">'.'!$L$72:$L$78</definedName>
    <definedName name="FormVE140.">'.'!$M$72:$M$78</definedName>
    <definedName name="FormVE210.">'.'!$C$81:$C$86</definedName>
    <definedName name="FormVE212.">'.'!$D$81:$D$87</definedName>
    <definedName name="FormVE214.">'.'!$E$81:$E$87</definedName>
    <definedName name="FormVE216.">'.'!$F$81:$F$87</definedName>
    <definedName name="FormVE218.">'.'!$G$81:$G$87</definedName>
    <definedName name="FormVE220.">'.'!$H$81:$H$87</definedName>
    <definedName name="FormVE222.">'.'!$I$81:$I$87</definedName>
    <definedName name="FormVE226.">'.'!$J$81:$J$87</definedName>
    <definedName name="FormVE230.">'.'!$K$81:$K$87</definedName>
    <definedName name="FormVE234.">'.'!$L$81:$L$87</definedName>
    <definedName name="FormVE240.">'.'!$M$81:$M$87</definedName>
    <definedName name="QLT.">'.'!$C$3:$C$7</definedName>
    <definedName name="VE1.">'.'!$F$10:$F$14</definedName>
    <definedName name="VE2.">'.'!$G$10</definedName>
    <definedName name="Zubehoer.">'.'!$C$198:$C$199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95" i="5" l="1"/>
  <c r="H194" i="5"/>
  <c r="H193" i="5"/>
  <c r="H192" i="5"/>
  <c r="H191" i="5"/>
  <c r="H190" i="5"/>
  <c r="H189" i="5"/>
  <c r="H188" i="5"/>
  <c r="H187" i="5"/>
  <c r="H186" i="5"/>
  <c r="H185" i="5"/>
  <c r="H184" i="5"/>
  <c r="H183" i="5"/>
  <c r="H182" i="5"/>
  <c r="H181" i="5"/>
  <c r="H180" i="5"/>
  <c r="H179" i="5"/>
  <c r="H178" i="5"/>
  <c r="H177" i="5"/>
  <c r="H176" i="5"/>
  <c r="H175" i="5"/>
  <c r="H174" i="5"/>
  <c r="H173" i="5"/>
  <c r="H172" i="5"/>
  <c r="H171" i="5"/>
  <c r="H170" i="5"/>
  <c r="H169" i="5"/>
  <c r="H168" i="5"/>
  <c r="H167" i="5"/>
  <c r="H166" i="5"/>
  <c r="H165" i="5"/>
  <c r="H164" i="5"/>
  <c r="H163" i="5"/>
  <c r="H162" i="5"/>
  <c r="H161" i="5"/>
  <c r="H160" i="5"/>
  <c r="H159" i="5"/>
  <c r="H158" i="5"/>
  <c r="H157" i="5"/>
  <c r="H156" i="5"/>
  <c r="H155" i="5"/>
  <c r="H154" i="5"/>
  <c r="H153" i="5"/>
  <c r="H152" i="5"/>
  <c r="H151" i="5"/>
  <c r="H150" i="5"/>
  <c r="H149" i="5"/>
  <c r="H148" i="5"/>
  <c r="H147" i="5"/>
  <c r="H146" i="5"/>
  <c r="H145" i="5"/>
  <c r="H144" i="5"/>
  <c r="H143" i="5"/>
  <c r="H142" i="5"/>
  <c r="H141" i="5"/>
  <c r="H140" i="5"/>
  <c r="H139" i="5"/>
  <c r="H138" i="5"/>
  <c r="H137" i="5"/>
  <c r="H136" i="5"/>
  <c r="H135" i="5"/>
  <c r="H134" i="5"/>
  <c r="H133" i="5"/>
  <c r="H132" i="5"/>
  <c r="H131" i="5"/>
  <c r="H130" i="5"/>
  <c r="H129" i="5"/>
  <c r="H128" i="5"/>
  <c r="H127" i="5"/>
  <c r="H126" i="5"/>
  <c r="H125" i="5"/>
  <c r="H124" i="5"/>
  <c r="H123" i="5"/>
  <c r="H122" i="5"/>
  <c r="H121" i="5"/>
  <c r="H120" i="5"/>
  <c r="H119" i="5"/>
  <c r="H118" i="5"/>
  <c r="H117" i="5"/>
  <c r="H116" i="5"/>
  <c r="H115" i="5"/>
  <c r="H114" i="5"/>
  <c r="H113" i="5"/>
  <c r="H112" i="5"/>
  <c r="H111" i="5"/>
  <c r="H110" i="5"/>
  <c r="H109" i="5"/>
  <c r="H108" i="5"/>
  <c r="H107" i="5"/>
  <c r="H106" i="5"/>
  <c r="H105" i="5"/>
  <c r="H104" i="5"/>
  <c r="H103" i="5"/>
  <c r="H102" i="5"/>
  <c r="H101" i="5"/>
  <c r="H100" i="5"/>
  <c r="H99" i="5"/>
  <c r="CD26" i="4" l="1"/>
  <c r="CD25" i="4"/>
  <c r="CD24" i="4"/>
  <c r="CD23" i="4"/>
  <c r="CD22" i="4"/>
  <c r="CD21" i="4"/>
  <c r="CD20" i="4"/>
  <c r="CD19" i="4"/>
  <c r="CD18" i="4"/>
  <c r="CD17" i="4"/>
  <c r="CS26" i="4" l="1"/>
  <c r="CR26" i="4"/>
  <c r="CQ26" i="4"/>
  <c r="CP26" i="4"/>
  <c r="CO26" i="4"/>
  <c r="CN26" i="4"/>
  <c r="CM26" i="4"/>
  <c r="CM25" i="4"/>
  <c r="CS25" i="4" s="1"/>
  <c r="CM24" i="4"/>
  <c r="CQ24" i="4" s="1"/>
  <c r="CM23" i="4"/>
  <c r="CQ23" i="4" s="1"/>
  <c r="CM22" i="4"/>
  <c r="CO22" i="4" s="1"/>
  <c r="CM21" i="4"/>
  <c r="CQ21" i="4" s="1"/>
  <c r="CM20" i="4"/>
  <c r="CO20" i="4" s="1"/>
  <c r="CM19" i="4"/>
  <c r="CR19" i="4" s="1"/>
  <c r="CM18" i="4"/>
  <c r="CS18" i="4" s="1"/>
  <c r="CM17" i="4"/>
  <c r="CQ17" i="4" s="1"/>
  <c r="CC26" i="8"/>
  <c r="CC25" i="8"/>
  <c r="CC24" i="8"/>
  <c r="CC23" i="8"/>
  <c r="CC22" i="8"/>
  <c r="CC21" i="8"/>
  <c r="CC20" i="8"/>
  <c r="CC19" i="8"/>
  <c r="CC18" i="8"/>
  <c r="CC17" i="8"/>
  <c r="CG26" i="8"/>
  <c r="CF26" i="8"/>
  <c r="CG25" i="8"/>
  <c r="CF25" i="8"/>
  <c r="CG24" i="8"/>
  <c r="CF24" i="8"/>
  <c r="CG23" i="8"/>
  <c r="CF23" i="8"/>
  <c r="CG22" i="8"/>
  <c r="CF22" i="8"/>
  <c r="CG21" i="8"/>
  <c r="CF21" i="8"/>
  <c r="CG20" i="8"/>
  <c r="CF20" i="8"/>
  <c r="CG19" i="8"/>
  <c r="CF19" i="8"/>
  <c r="CG18" i="8"/>
  <c r="CF18" i="8"/>
  <c r="CG17" i="8"/>
  <c r="CF17" i="8"/>
  <c r="CI26" i="4"/>
  <c r="CI25" i="4"/>
  <c r="CI24" i="4"/>
  <c r="CI23" i="4"/>
  <c r="CI22" i="4"/>
  <c r="CI21" i="4"/>
  <c r="CI20" i="4"/>
  <c r="CI19" i="4"/>
  <c r="CI18" i="4"/>
  <c r="CI17" i="4"/>
  <c r="CH26" i="4"/>
  <c r="CH25" i="4"/>
  <c r="CH24" i="4"/>
  <c r="CH23" i="4"/>
  <c r="CH22" i="4"/>
  <c r="CH21" i="4"/>
  <c r="CH20" i="4"/>
  <c r="CH19" i="4"/>
  <c r="CH18" i="4"/>
  <c r="CH17" i="4"/>
  <c r="CI26" i="8"/>
  <c r="CH26" i="8"/>
  <c r="CI25" i="8"/>
  <c r="CH25" i="8"/>
  <c r="CI24" i="8"/>
  <c r="CH24" i="8"/>
  <c r="CI23" i="8"/>
  <c r="CH23" i="8"/>
  <c r="CI22" i="8"/>
  <c r="CH22" i="8"/>
  <c r="CI21" i="8"/>
  <c r="CH21" i="8"/>
  <c r="CI20" i="8"/>
  <c r="CH20" i="8"/>
  <c r="CI19" i="8"/>
  <c r="CH19" i="8"/>
  <c r="CI18" i="8"/>
  <c r="CH18" i="8"/>
  <c r="BX26" i="8"/>
  <c r="BW26" i="8"/>
  <c r="BX25" i="8"/>
  <c r="BW25" i="8"/>
  <c r="BX24" i="8"/>
  <c r="BW24" i="8"/>
  <c r="BX23" i="8"/>
  <c r="BW23" i="8"/>
  <c r="BX22" i="8"/>
  <c r="BW22" i="8"/>
  <c r="BX21" i="8"/>
  <c r="CE21" i="8" s="1"/>
  <c r="BW21" i="8"/>
  <c r="CD21" i="8" s="1"/>
  <c r="BX20" i="8"/>
  <c r="BW20" i="8"/>
  <c r="BX19" i="8"/>
  <c r="BW19" i="8"/>
  <c r="BX18" i="8"/>
  <c r="BW18" i="8"/>
  <c r="BX17" i="8"/>
  <c r="BW17" i="8"/>
  <c r="BV26" i="8"/>
  <c r="BV25" i="8"/>
  <c r="BV24" i="8"/>
  <c r="BV23" i="8"/>
  <c r="BV22" i="8"/>
  <c r="BV21" i="8"/>
  <c r="BV20" i="8"/>
  <c r="BV19" i="8"/>
  <c r="BV18" i="8"/>
  <c r="BV17" i="8"/>
  <c r="BU26" i="8"/>
  <c r="BU25" i="8"/>
  <c r="BU24" i="8"/>
  <c r="BU23" i="8"/>
  <c r="BU22" i="8"/>
  <c r="BU21" i="8"/>
  <c r="BU20" i="8"/>
  <c r="BU19" i="8"/>
  <c r="BU18" i="8"/>
  <c r="BU17" i="8"/>
  <c r="CB21" i="8"/>
  <c r="BT21" i="8"/>
  <c r="BS21" i="8"/>
  <c r="H21" i="8" s="1"/>
  <c r="BR21" i="8"/>
  <c r="BE21" i="8"/>
  <c r="T27" i="8"/>
  <c r="CO24" i="4" l="1"/>
  <c r="CR22" i="4"/>
  <c r="CN23" i="4"/>
  <c r="CO23" i="4"/>
  <c r="CP25" i="4"/>
  <c r="CQ25" i="4"/>
  <c r="CN24" i="4"/>
  <c r="CN25" i="4"/>
  <c r="CR23" i="4"/>
  <c r="CO25" i="4"/>
  <c r="CS23" i="4"/>
  <c r="CR24" i="4"/>
  <c r="CS24" i="4"/>
  <c r="CP23" i="4"/>
  <c r="CR25" i="4"/>
  <c r="CP24" i="4"/>
  <c r="CR20" i="4"/>
  <c r="CS20" i="4"/>
  <c r="CP20" i="4"/>
  <c r="CQ20" i="4"/>
  <c r="CN20" i="4"/>
  <c r="CN18" i="4"/>
  <c r="CP18" i="4"/>
  <c r="CR18" i="4"/>
  <c r="CO18" i="4"/>
  <c r="CQ18" i="4"/>
  <c r="CQ22" i="4"/>
  <c r="CP22" i="4"/>
  <c r="CS22" i="4"/>
  <c r="CN22" i="4"/>
  <c r="CS21" i="4"/>
  <c r="CN21" i="4"/>
  <c r="CO21" i="4"/>
  <c r="CR21" i="4"/>
  <c r="CP21" i="4"/>
  <c r="CQ19" i="4"/>
  <c r="CP19" i="4"/>
  <c r="CO19" i="4"/>
  <c r="CS19" i="4"/>
  <c r="CN19" i="4"/>
  <c r="CP17" i="4"/>
  <c r="CN17" i="4"/>
  <c r="CO17" i="4"/>
  <c r="CS17" i="4"/>
  <c r="CR17" i="4"/>
  <c r="BJ21" i="8"/>
  <c r="BW33" i="8" l="1"/>
  <c r="BX33" i="8" s="1"/>
  <c r="BY33" i="8" s="1"/>
  <c r="BV33" i="8"/>
  <c r="BU33" i="8"/>
  <c r="AQ33" i="8" s="1"/>
  <c r="BT33" i="8"/>
  <c r="AM33" i="8" s="1"/>
  <c r="BS33" i="8"/>
  <c r="BR33" i="8"/>
  <c r="AY33" i="8"/>
  <c r="AO33" i="8"/>
  <c r="BW32" i="8"/>
  <c r="BX32" i="8" s="1"/>
  <c r="BY32" i="8" s="1"/>
  <c r="AY32" i="8" s="1"/>
  <c r="BV32" i="8"/>
  <c r="BU32" i="8"/>
  <c r="AQ32" i="8" s="1"/>
  <c r="BT32" i="8"/>
  <c r="AM32" i="8" s="1"/>
  <c r="BS32" i="8"/>
  <c r="BR32" i="8"/>
  <c r="AO32" i="8"/>
  <c r="BW31" i="8"/>
  <c r="BX31" i="8" s="1"/>
  <c r="BY31" i="8" s="1"/>
  <c r="BV31" i="8"/>
  <c r="BU31" i="8"/>
  <c r="AQ31" i="8" s="1"/>
  <c r="BT31" i="8"/>
  <c r="AM31" i="8" s="1"/>
  <c r="BS31" i="8"/>
  <c r="BR31" i="8"/>
  <c r="AY31" i="8"/>
  <c r="AO31" i="8"/>
  <c r="CB26" i="8"/>
  <c r="CE26" i="8"/>
  <c r="CD26" i="8"/>
  <c r="BT26" i="8"/>
  <c r="BS26" i="8"/>
  <c r="H26" i="8" s="1"/>
  <c r="BR26" i="8"/>
  <c r="BE26" i="8"/>
  <c r="CB25" i="8"/>
  <c r="CE25" i="8"/>
  <c r="CD25" i="8"/>
  <c r="BT25" i="8"/>
  <c r="BS25" i="8"/>
  <c r="H25" i="8" s="1"/>
  <c r="BR25" i="8"/>
  <c r="BE25" i="8"/>
  <c r="CB24" i="8"/>
  <c r="CE24" i="8"/>
  <c r="CD24" i="8"/>
  <c r="BT24" i="8"/>
  <c r="BS24" i="8"/>
  <c r="H24" i="8" s="1"/>
  <c r="BR24" i="8"/>
  <c r="BE24" i="8"/>
  <c r="CB23" i="8"/>
  <c r="CE23" i="8"/>
  <c r="CD23" i="8"/>
  <c r="BT23" i="8"/>
  <c r="BS23" i="8"/>
  <c r="H23" i="8" s="1"/>
  <c r="BR23" i="8"/>
  <c r="BE23" i="8"/>
  <c r="CB22" i="8"/>
  <c r="CE22" i="8"/>
  <c r="CD22" i="8"/>
  <c r="BT22" i="8"/>
  <c r="BS22" i="8"/>
  <c r="H22" i="8" s="1"/>
  <c r="BR22" i="8"/>
  <c r="BE22" i="8"/>
  <c r="CB20" i="8"/>
  <c r="CE20" i="8"/>
  <c r="CD20" i="8"/>
  <c r="BT20" i="8"/>
  <c r="BS20" i="8"/>
  <c r="H20" i="8" s="1"/>
  <c r="BR20" i="8"/>
  <c r="BE20" i="8"/>
  <c r="CB19" i="8"/>
  <c r="CE19" i="8"/>
  <c r="CD19" i="8"/>
  <c r="BT19" i="8"/>
  <c r="BS19" i="8"/>
  <c r="H19" i="8" s="1"/>
  <c r="BR19" i="8"/>
  <c r="BE19" i="8"/>
  <c r="CB18" i="8"/>
  <c r="CE18" i="8"/>
  <c r="CD18" i="8"/>
  <c r="BT18" i="8"/>
  <c r="BS18" i="8"/>
  <c r="H18" i="8" s="1"/>
  <c r="BR18" i="8"/>
  <c r="BE18" i="8"/>
  <c r="CI17" i="8"/>
  <c r="CH17" i="8"/>
  <c r="CB17" i="8"/>
  <c r="CE17" i="8"/>
  <c r="CD17" i="8"/>
  <c r="BT17" i="8"/>
  <c r="BS17" i="8"/>
  <c r="H17" i="8" s="1"/>
  <c r="BR17" i="8"/>
  <c r="BE17" i="8"/>
  <c r="BJ26" i="8" l="1"/>
  <c r="BJ17" i="8"/>
  <c r="BJ22" i="8"/>
  <c r="BJ25" i="8"/>
  <c r="BJ18" i="8"/>
  <c r="BJ19" i="8"/>
  <c r="BJ23" i="8"/>
  <c r="BJ24" i="8"/>
  <c r="BJ20" i="8"/>
  <c r="CK26" i="4"/>
  <c r="CK25" i="4"/>
  <c r="CK24" i="4"/>
  <c r="CK23" i="4"/>
  <c r="CK22" i="4"/>
  <c r="CK21" i="4"/>
  <c r="CK20" i="4"/>
  <c r="CK19" i="4"/>
  <c r="CK18" i="4"/>
  <c r="CK17" i="4"/>
  <c r="CJ26" i="4"/>
  <c r="CJ25" i="4"/>
  <c r="CJ24" i="4"/>
  <c r="CJ23" i="4"/>
  <c r="CJ22" i="4"/>
  <c r="CJ21" i="4"/>
  <c r="CJ20" i="4"/>
  <c r="CJ19" i="4"/>
  <c r="CJ18" i="4"/>
  <c r="CJ17" i="4"/>
  <c r="BY33" i="4"/>
  <c r="BZ33" i="4" s="1"/>
  <c r="CA33" i="4" s="1"/>
  <c r="BX33" i="4"/>
  <c r="BW33" i="4"/>
  <c r="BV33" i="4"/>
  <c r="BU33" i="4"/>
  <c r="BT33" i="4"/>
  <c r="BY32" i="4"/>
  <c r="BZ32" i="4" s="1"/>
  <c r="CA32" i="4" s="1"/>
  <c r="BX32" i="4"/>
  <c r="BW32" i="4"/>
  <c r="BV32" i="4"/>
  <c r="BU32" i="4"/>
  <c r="BT32" i="4"/>
  <c r="BT31" i="4"/>
  <c r="BZ26" i="4"/>
  <c r="CG26" i="4" s="1"/>
  <c r="BY26" i="4"/>
  <c r="CF26" i="4" s="1"/>
  <c r="BZ25" i="4"/>
  <c r="CG25" i="4" s="1"/>
  <c r="BY25" i="4"/>
  <c r="CF25" i="4" s="1"/>
  <c r="BZ24" i="4"/>
  <c r="CG24" i="4" s="1"/>
  <c r="BY24" i="4"/>
  <c r="CF24" i="4" s="1"/>
  <c r="BZ23" i="4"/>
  <c r="CG23" i="4" s="1"/>
  <c r="BY23" i="4"/>
  <c r="CF23" i="4" s="1"/>
  <c r="BZ22" i="4"/>
  <c r="CG22" i="4" s="1"/>
  <c r="BY22" i="4"/>
  <c r="CF22" i="4" s="1"/>
  <c r="BZ21" i="4"/>
  <c r="CG21" i="4" s="1"/>
  <c r="BY21" i="4"/>
  <c r="CF21" i="4" s="1"/>
  <c r="BZ20" i="4"/>
  <c r="CG20" i="4" s="1"/>
  <c r="BY20" i="4"/>
  <c r="CF20" i="4" s="1"/>
  <c r="BZ19" i="4"/>
  <c r="CG19" i="4" s="1"/>
  <c r="BY19" i="4"/>
  <c r="CF19" i="4" s="1"/>
  <c r="BZ18" i="4"/>
  <c r="CG18" i="4" s="1"/>
  <c r="BY18" i="4"/>
  <c r="CF18" i="4" s="1"/>
  <c r="BZ17" i="4"/>
  <c r="BY17" i="4"/>
  <c r="CF17" i="4" s="1"/>
  <c r="DB17" i="4"/>
  <c r="DA17" i="4"/>
  <c r="CZ17" i="4"/>
  <c r="CX17" i="4"/>
  <c r="CW17" i="4"/>
  <c r="CV17" i="4"/>
  <c r="AO17" i="4" s="1"/>
  <c r="AJ17" i="4"/>
  <c r="DC26" i="4"/>
  <c r="DC25" i="4"/>
  <c r="DC24" i="4"/>
  <c r="DC23" i="4"/>
  <c r="DC22" i="4"/>
  <c r="DC21" i="4"/>
  <c r="DC20" i="4"/>
  <c r="DC19" i="4"/>
  <c r="DC18" i="4"/>
  <c r="DC17" i="4"/>
  <c r="CY17" i="4" s="1"/>
  <c r="CW26" i="4"/>
  <c r="CW25" i="4"/>
  <c r="CW24" i="4"/>
  <c r="CW23" i="4"/>
  <c r="CW22" i="4"/>
  <c r="CW21" i="4"/>
  <c r="CW20" i="4"/>
  <c r="CW19" i="4"/>
  <c r="CW18" i="4"/>
  <c r="BE27" i="8" l="1"/>
  <c r="AT27" i="8"/>
  <c r="AL24" i="4"/>
  <c r="AL17" i="4"/>
  <c r="AF17" i="4"/>
  <c r="X17" i="4"/>
  <c r="Z17" i="4"/>
  <c r="AD17" i="4"/>
  <c r="BV26" i="4"/>
  <c r="BV25" i="4"/>
  <c r="BV24" i="4"/>
  <c r="BV23" i="4"/>
  <c r="BV22" i="4"/>
  <c r="BV21" i="4"/>
  <c r="BV20" i="4"/>
  <c r="BV19" i="4"/>
  <c r="BV18" i="4"/>
  <c r="BV17" i="4"/>
  <c r="CG17" i="4"/>
  <c r="BX26" i="4"/>
  <c r="CE26" i="4" s="1"/>
  <c r="BW26" i="4"/>
  <c r="BX25" i="4"/>
  <c r="CE25" i="4" s="1"/>
  <c r="BW25" i="4"/>
  <c r="BX24" i="4"/>
  <c r="CE24" i="4" s="1"/>
  <c r="BW24" i="4"/>
  <c r="BX23" i="4"/>
  <c r="CE23" i="4" s="1"/>
  <c r="BW23" i="4"/>
  <c r="BX22" i="4"/>
  <c r="CE22" i="4" s="1"/>
  <c r="BW22" i="4"/>
  <c r="BX21" i="4"/>
  <c r="CE21" i="4" s="1"/>
  <c r="BW21" i="4"/>
  <c r="BX20" i="4"/>
  <c r="CE20" i="4" s="1"/>
  <c r="BW20" i="4"/>
  <c r="BX19" i="4"/>
  <c r="CE19" i="4" s="1"/>
  <c r="BW19" i="4"/>
  <c r="BX18" i="4"/>
  <c r="CE18" i="4" s="1"/>
  <c r="BW18" i="4"/>
  <c r="BX17" i="4"/>
  <c r="CE17" i="4" s="1"/>
  <c r="BW17" i="4"/>
  <c r="CC18" i="4"/>
  <c r="CC26" i="4"/>
  <c r="CB26" i="4"/>
  <c r="CA26" i="4"/>
  <c r="CC25" i="4"/>
  <c r="CB25" i="4"/>
  <c r="CA25" i="4"/>
  <c r="CC24" i="4"/>
  <c r="CB24" i="4"/>
  <c r="CA24" i="4"/>
  <c r="CC23" i="4"/>
  <c r="CB23" i="4"/>
  <c r="CA23" i="4"/>
  <c r="CC22" i="4"/>
  <c r="CB22" i="4"/>
  <c r="CA22" i="4"/>
  <c r="CC21" i="4"/>
  <c r="CB21" i="4"/>
  <c r="CA21" i="4"/>
  <c r="CC20" i="4"/>
  <c r="CB20" i="4"/>
  <c r="CA20" i="4"/>
  <c r="CC19" i="4"/>
  <c r="CB19" i="4"/>
  <c r="CA19" i="4"/>
  <c r="CB18" i="4"/>
  <c r="CA18" i="4"/>
  <c r="CC17" i="4"/>
  <c r="CB17" i="4"/>
  <c r="CA17" i="4"/>
  <c r="BU26" i="4"/>
  <c r="H26" i="4" s="1"/>
  <c r="BU25" i="4"/>
  <c r="H25" i="4" s="1"/>
  <c r="BU24" i="4"/>
  <c r="H24" i="4" s="1"/>
  <c r="BU23" i="4"/>
  <c r="H23" i="4" s="1"/>
  <c r="BU22" i="4"/>
  <c r="H22" i="4" s="1"/>
  <c r="BU21" i="4"/>
  <c r="H21" i="4" s="1"/>
  <c r="BU20" i="4"/>
  <c r="H20" i="4" s="1"/>
  <c r="BU19" i="4"/>
  <c r="H19" i="4" s="1"/>
  <c r="BU18" i="4"/>
  <c r="H18" i="4" s="1"/>
  <c r="BU17" i="4"/>
  <c r="H17" i="4" s="1"/>
  <c r="BT26" i="4"/>
  <c r="BT25" i="4"/>
  <c r="BT24" i="4"/>
  <c r="BT23" i="4"/>
  <c r="BT22" i="4"/>
  <c r="BT21" i="4"/>
  <c r="BT20" i="4"/>
  <c r="BT19" i="4"/>
  <c r="BT18" i="4"/>
  <c r="BT17" i="4"/>
  <c r="BA32" i="4"/>
  <c r="BG26" i="4"/>
  <c r="BG25" i="4"/>
  <c r="BG24" i="4"/>
  <c r="BG23" i="4"/>
  <c r="BG22" i="4"/>
  <c r="BG21" i="4"/>
  <c r="BG20" i="4"/>
  <c r="BG19" i="4"/>
  <c r="BG18" i="4"/>
  <c r="BG17" i="4"/>
  <c r="AS27" i="4"/>
  <c r="BL23" i="4" l="1"/>
  <c r="BL26" i="4"/>
  <c r="BL24" i="4"/>
  <c r="BL25" i="4"/>
  <c r="BL20" i="4"/>
  <c r="BL18" i="4"/>
  <c r="BL19" i="4"/>
  <c r="BL22" i="4"/>
  <c r="BL17" i="4"/>
  <c r="BL21" i="4"/>
  <c r="BG27" i="4" l="1"/>
  <c r="AQ33" i="4"/>
  <c r="AQ32" i="4"/>
  <c r="AQ31" i="4"/>
  <c r="AM298" i="2"/>
  <c r="AJ298" i="2"/>
  <c r="AM297" i="2"/>
  <c r="AJ297" i="2"/>
  <c r="AM296" i="2"/>
  <c r="AJ296" i="2"/>
  <c r="AM295" i="2"/>
  <c r="AJ295" i="2"/>
  <c r="AM294" i="2"/>
  <c r="AJ294" i="2"/>
  <c r="AM293" i="2"/>
  <c r="AJ293" i="2"/>
  <c r="AM292" i="2"/>
  <c r="AJ292" i="2"/>
  <c r="AM291" i="2"/>
  <c r="AJ291" i="2"/>
  <c r="AM290" i="2"/>
  <c r="AJ290" i="2"/>
  <c r="AM289" i="2"/>
  <c r="AJ289" i="2"/>
  <c r="AM288" i="2"/>
  <c r="AJ288" i="2"/>
  <c r="AM287" i="2"/>
  <c r="AJ287" i="2"/>
  <c r="AM286" i="2"/>
  <c r="AJ286" i="2"/>
  <c r="AM285" i="2"/>
  <c r="AJ285" i="2"/>
  <c r="AM284" i="2"/>
  <c r="AJ284" i="2"/>
  <c r="AM283" i="2"/>
  <c r="AJ283" i="2"/>
  <c r="AM282" i="2"/>
  <c r="AJ282" i="2"/>
  <c r="AM281" i="2"/>
  <c r="AJ281" i="2"/>
  <c r="AM280" i="2"/>
  <c r="AJ280" i="2"/>
  <c r="AM279" i="2"/>
  <c r="AJ279" i="2"/>
  <c r="AM278" i="2"/>
  <c r="AJ278" i="2"/>
  <c r="AM277" i="2"/>
  <c r="AJ277" i="2"/>
  <c r="AM276" i="2"/>
  <c r="AJ276" i="2"/>
  <c r="AM275" i="2"/>
  <c r="AJ275" i="2"/>
  <c r="AM274" i="2"/>
  <c r="AJ274" i="2"/>
  <c r="AM273" i="2"/>
  <c r="AJ273" i="2"/>
  <c r="AM272" i="2"/>
  <c r="AJ272" i="2"/>
  <c r="AM271" i="2"/>
  <c r="AJ271" i="2"/>
  <c r="AM270" i="2"/>
  <c r="AJ270" i="2"/>
  <c r="AM269" i="2"/>
  <c r="AJ269" i="2"/>
  <c r="AM268" i="2"/>
  <c r="AJ268" i="2"/>
  <c r="AM267" i="2"/>
  <c r="AJ267" i="2"/>
  <c r="AM266" i="2"/>
  <c r="AJ266" i="2"/>
  <c r="AM265" i="2"/>
  <c r="AJ265" i="2"/>
  <c r="AM264" i="2"/>
  <c r="AJ264" i="2"/>
  <c r="AM263" i="2"/>
  <c r="AJ263" i="2"/>
  <c r="AM262" i="2"/>
  <c r="AJ262" i="2"/>
  <c r="AM261" i="2"/>
  <c r="AJ261" i="2"/>
  <c r="AM260" i="2"/>
  <c r="AJ260" i="2"/>
  <c r="AM259" i="2"/>
  <c r="AJ259" i="2"/>
  <c r="AM258" i="2"/>
  <c r="AJ258" i="2"/>
  <c r="AM257" i="2"/>
  <c r="AJ257" i="2"/>
  <c r="AM256" i="2"/>
  <c r="AJ256" i="2"/>
  <c r="AM255" i="2"/>
  <c r="AJ255" i="2"/>
  <c r="AM254" i="2"/>
  <c r="AJ254" i="2"/>
  <c r="AM253" i="2"/>
  <c r="AJ253" i="2"/>
  <c r="AM252" i="2"/>
  <c r="AJ252" i="2"/>
  <c r="AM251" i="2"/>
  <c r="AJ251" i="2"/>
  <c r="AM250" i="2"/>
  <c r="AJ250" i="2"/>
  <c r="AM249" i="2"/>
  <c r="AJ249" i="2"/>
  <c r="AM248" i="2"/>
  <c r="AJ248" i="2"/>
  <c r="AM247" i="2"/>
  <c r="AJ247" i="2"/>
  <c r="AM246" i="2"/>
  <c r="AJ246" i="2"/>
  <c r="AM245" i="2"/>
  <c r="AJ245" i="2"/>
  <c r="AM244" i="2"/>
  <c r="AJ244" i="2"/>
  <c r="AM243" i="2"/>
  <c r="AJ243" i="2"/>
  <c r="AM242" i="2"/>
  <c r="AJ242" i="2"/>
  <c r="AM241" i="2"/>
  <c r="AJ241" i="2"/>
  <c r="AM240" i="2"/>
  <c r="AJ240" i="2"/>
  <c r="AM239" i="2"/>
  <c r="AJ239" i="2"/>
  <c r="AM238" i="2"/>
  <c r="AJ238" i="2"/>
  <c r="AM237" i="2"/>
  <c r="AJ237" i="2"/>
  <c r="AM236" i="2"/>
  <c r="AJ236" i="2"/>
  <c r="AM235" i="2"/>
  <c r="AJ235" i="2"/>
  <c r="AM234" i="2"/>
  <c r="AJ234" i="2"/>
  <c r="AM233" i="2"/>
  <c r="AJ233" i="2"/>
  <c r="AM232" i="2"/>
  <c r="AJ232" i="2"/>
  <c r="AM231" i="2"/>
  <c r="AJ231" i="2"/>
  <c r="AM230" i="2"/>
  <c r="AJ230" i="2"/>
  <c r="AM229" i="2"/>
  <c r="AJ229" i="2"/>
  <c r="AM228" i="2"/>
  <c r="AJ228" i="2"/>
  <c r="AM227" i="2"/>
  <c r="AJ227" i="2"/>
  <c r="AM226" i="2"/>
  <c r="AJ226" i="2"/>
  <c r="AM225" i="2"/>
  <c r="AJ225" i="2"/>
  <c r="AM224" i="2"/>
  <c r="AJ224" i="2"/>
  <c r="AM223" i="2"/>
  <c r="AJ223" i="2"/>
  <c r="AM222" i="2"/>
  <c r="AJ222" i="2"/>
  <c r="AM221" i="2"/>
  <c r="AJ221" i="2"/>
  <c r="AM220" i="2"/>
  <c r="AJ220" i="2"/>
  <c r="AM219" i="2"/>
  <c r="AJ219" i="2"/>
  <c r="AM218" i="2"/>
  <c r="AJ218" i="2"/>
  <c r="AM217" i="2"/>
  <c r="AJ217" i="2"/>
  <c r="AM216" i="2"/>
  <c r="AJ216" i="2"/>
  <c r="AM215" i="2"/>
  <c r="AJ215" i="2"/>
  <c r="AM214" i="2"/>
  <c r="AJ214" i="2"/>
  <c r="AM213" i="2"/>
  <c r="AJ213" i="2"/>
  <c r="DB26" i="4" l="1"/>
  <c r="DA26" i="4"/>
  <c r="CZ26" i="4"/>
  <c r="CY26" i="4"/>
  <c r="AO26" i="4" s="1"/>
  <c r="CX26" i="4"/>
  <c r="CV26" i="4"/>
  <c r="DB25" i="4"/>
  <c r="CZ25" i="4"/>
  <c r="CX25" i="4"/>
  <c r="CV25" i="4"/>
  <c r="AO25" i="4" s="1"/>
  <c r="DB24" i="4"/>
  <c r="DA24" i="4"/>
  <c r="CZ24" i="4"/>
  <c r="CX24" i="4"/>
  <c r="CV24" i="4"/>
  <c r="AO24" i="4" s="1"/>
  <c r="DB23" i="4"/>
  <c r="DA23" i="4"/>
  <c r="AO23" i="4" s="1"/>
  <c r="CZ23" i="4"/>
  <c r="CX23" i="4"/>
  <c r="CV23" i="4"/>
  <c r="DB22" i="4"/>
  <c r="CZ22" i="4"/>
  <c r="CX22" i="4"/>
  <c r="CV22" i="4"/>
  <c r="AO22" i="4" s="1"/>
  <c r="DB21" i="4"/>
  <c r="CZ21" i="4"/>
  <c r="CX21" i="4"/>
  <c r="CV21" i="4"/>
  <c r="DB20" i="4"/>
  <c r="DA20" i="4"/>
  <c r="CZ20" i="4"/>
  <c r="CX20" i="4"/>
  <c r="CV20" i="4"/>
  <c r="DB19" i="4"/>
  <c r="CZ19" i="4"/>
  <c r="CX19" i="4"/>
  <c r="CV19" i="4"/>
  <c r="DB18" i="4"/>
  <c r="DA18" i="4"/>
  <c r="CZ18" i="4"/>
  <c r="CX18" i="4"/>
  <c r="CV18" i="4"/>
  <c r="AO18" i="4" s="1"/>
  <c r="DA25" i="4"/>
  <c r="CY24" i="4"/>
  <c r="CY23" i="4"/>
  <c r="DA19" i="4"/>
  <c r="CY18" i="4"/>
  <c r="CY22" i="4" l="1"/>
  <c r="CY25" i="4"/>
  <c r="DA22" i="4"/>
  <c r="CY21" i="4"/>
  <c r="CY19" i="4"/>
  <c r="AO19" i="4" s="1"/>
  <c r="CY20" i="4"/>
  <c r="AO20" i="4" s="1"/>
  <c r="DA21" i="4"/>
  <c r="AO21" i="4" s="1"/>
  <c r="AJ26" i="4" l="1"/>
  <c r="Z26" i="4"/>
  <c r="AV26" i="4"/>
  <c r="AF25" i="4"/>
  <c r="X25" i="4"/>
  <c r="AV25" i="4"/>
  <c r="Z24" i="4"/>
  <c r="AV24" i="4"/>
  <c r="AV23" i="4"/>
  <c r="AL23" i="4"/>
  <c r="Z23" i="4"/>
  <c r="AV22" i="4"/>
  <c r="AJ22" i="4"/>
  <c r="X22" i="4"/>
  <c r="AV21" i="4"/>
  <c r="AL21" i="4"/>
  <c r="X21" i="4"/>
  <c r="AD20" i="4"/>
  <c r="Z20" i="4"/>
  <c r="AV20" i="4"/>
  <c r="AL19" i="4"/>
  <c r="X19" i="4"/>
  <c r="AV19" i="4"/>
  <c r="AJ18" i="4"/>
  <c r="Z18" i="4"/>
  <c r="X24" i="4" l="1"/>
  <c r="AF23" i="4"/>
  <c r="AF22" i="4"/>
  <c r="X20" i="4"/>
  <c r="AV18" i="4"/>
  <c r="AL26" i="4"/>
  <c r="AD21" i="4"/>
  <c r="AL22" i="4"/>
  <c r="Z22" i="4"/>
  <c r="Z25" i="4"/>
  <c r="X18" i="4"/>
  <c r="AD19" i="4"/>
  <c r="AJ21" i="4"/>
  <c r="AD25" i="4"/>
  <c r="X26" i="4"/>
  <c r="AF19" i="4"/>
  <c r="AL20" i="4"/>
  <c r="AD23" i="4"/>
  <c r="AJ25" i="4"/>
  <c r="AJ19" i="4"/>
  <c r="AL25" i="4"/>
  <c r="AJ23" i="4"/>
  <c r="AF26" i="4"/>
  <c r="Z21" i="4"/>
  <c r="AQ21" i="4"/>
  <c r="AX21" i="4" s="1"/>
  <c r="AZ21" i="4" s="1"/>
  <c r="AQ25" i="4"/>
  <c r="AX25" i="4" s="1"/>
  <c r="AZ25" i="4" s="1"/>
  <c r="AQ19" i="4"/>
  <c r="AX19" i="4" s="1"/>
  <c r="AZ19" i="4" s="1"/>
  <c r="AQ20" i="4"/>
  <c r="AX20" i="4" s="1"/>
  <c r="AZ20" i="4" s="1"/>
  <c r="AQ22" i="4"/>
  <c r="AX22" i="4" s="1"/>
  <c r="AZ22" i="4" s="1"/>
  <c r="AQ26" i="4"/>
  <c r="AX26" i="4" s="1"/>
  <c r="AZ26" i="4" s="1"/>
  <c r="AQ23" i="4"/>
  <c r="AX23" i="4" s="1"/>
  <c r="AZ23" i="4" s="1"/>
  <c r="AQ24" i="4"/>
  <c r="AX24" i="4" s="1"/>
  <c r="AZ24" i="4" s="1"/>
  <c r="AF18" i="4"/>
  <c r="AL18" i="4"/>
  <c r="Z19" i="4"/>
  <c r="AF20" i="4"/>
  <c r="AJ20" i="4"/>
  <c r="AD22" i="4"/>
  <c r="AD26" i="4"/>
  <c r="X23" i="4"/>
  <c r="AD24" i="4"/>
  <c r="AF24" i="4"/>
  <c r="AD18" i="4"/>
  <c r="AF21" i="4"/>
  <c r="AJ24" i="4"/>
  <c r="AQ18" i="4" l="1"/>
  <c r="AX18" i="4" s="1"/>
  <c r="AZ18" i="4" s="1"/>
  <c r="AM212" i="2" l="1"/>
  <c r="AJ212" i="2"/>
  <c r="AM211" i="2"/>
  <c r="AJ211" i="2"/>
  <c r="AM210" i="2"/>
  <c r="AJ210" i="2"/>
  <c r="AM209" i="2"/>
  <c r="AJ209" i="2"/>
  <c r="AM208" i="2"/>
  <c r="AJ208" i="2"/>
  <c r="AM207" i="2"/>
  <c r="AJ207" i="2"/>
  <c r="AM206" i="2"/>
  <c r="AJ206" i="2"/>
  <c r="AM205" i="2"/>
  <c r="AJ205" i="2"/>
  <c r="AM204" i="2"/>
  <c r="AJ204" i="2"/>
  <c r="AM203" i="2"/>
  <c r="AJ203" i="2"/>
  <c r="AM202" i="2"/>
  <c r="AJ202" i="2"/>
  <c r="AM201" i="2"/>
  <c r="AJ201" i="2"/>
  <c r="AM200" i="2"/>
  <c r="AJ200" i="2"/>
  <c r="AM199" i="2"/>
  <c r="AJ199" i="2"/>
  <c r="AM198" i="2"/>
  <c r="AJ198" i="2"/>
  <c r="AM197" i="2"/>
  <c r="AJ197" i="2"/>
  <c r="AM196" i="2"/>
  <c r="AJ196" i="2"/>
  <c r="AM195" i="2"/>
  <c r="AJ195" i="2"/>
  <c r="AM194" i="2"/>
  <c r="AJ194" i="2"/>
  <c r="AM193" i="2"/>
  <c r="AJ193" i="2"/>
  <c r="AM192" i="2"/>
  <c r="AJ192" i="2"/>
  <c r="AM191" i="2"/>
  <c r="AJ191" i="2"/>
  <c r="AM190" i="2"/>
  <c r="AJ190" i="2"/>
  <c r="AM189" i="2"/>
  <c r="AJ189" i="2"/>
  <c r="AM188" i="2"/>
  <c r="AJ188" i="2"/>
  <c r="AM187" i="2"/>
  <c r="AJ187" i="2"/>
  <c r="AM186" i="2"/>
  <c r="AJ186" i="2"/>
  <c r="AM185" i="2"/>
  <c r="AJ185" i="2"/>
  <c r="AM184" i="2"/>
  <c r="AJ184" i="2"/>
  <c r="AM183" i="2"/>
  <c r="AJ183" i="2"/>
  <c r="AM182" i="2"/>
  <c r="AJ182" i="2"/>
  <c r="AM181" i="2"/>
  <c r="AJ181" i="2"/>
  <c r="AM180" i="2"/>
  <c r="AJ180" i="2"/>
  <c r="AM179" i="2"/>
  <c r="AJ179" i="2"/>
  <c r="AM178" i="2"/>
  <c r="AJ178" i="2"/>
  <c r="AM177" i="2"/>
  <c r="AJ177" i="2"/>
  <c r="AM176" i="2"/>
  <c r="AJ176" i="2"/>
  <c r="AM175" i="2"/>
  <c r="AJ175" i="2"/>
  <c r="AM174" i="2"/>
  <c r="AJ174" i="2"/>
  <c r="AM173" i="2"/>
  <c r="AJ173" i="2"/>
  <c r="AM172" i="2"/>
  <c r="AJ172" i="2"/>
  <c r="AM171" i="2"/>
  <c r="AJ171" i="2"/>
  <c r="AM170" i="2"/>
  <c r="AJ170" i="2"/>
  <c r="AM169" i="2"/>
  <c r="AJ169" i="2"/>
  <c r="AM168" i="2"/>
  <c r="AJ168" i="2"/>
  <c r="AM167" i="2"/>
  <c r="AJ167" i="2"/>
  <c r="AM166" i="2"/>
  <c r="AJ166" i="2"/>
  <c r="AM165" i="2"/>
  <c r="AJ165" i="2"/>
  <c r="AM164" i="2"/>
  <c r="AJ164" i="2"/>
  <c r="AM163" i="2"/>
  <c r="AJ163" i="2"/>
  <c r="AM162" i="2"/>
  <c r="AJ162" i="2"/>
  <c r="AM161" i="2"/>
  <c r="AJ161" i="2"/>
  <c r="AM160" i="2"/>
  <c r="AJ160" i="2"/>
  <c r="AM159" i="2"/>
  <c r="AJ159" i="2"/>
  <c r="AM158" i="2"/>
  <c r="AJ158" i="2"/>
  <c r="AM157" i="2"/>
  <c r="AJ157" i="2"/>
  <c r="AM156" i="2"/>
  <c r="AJ156" i="2"/>
  <c r="AM155" i="2"/>
  <c r="AJ155" i="2"/>
  <c r="AM154" i="2"/>
  <c r="AJ154" i="2"/>
  <c r="AM153" i="2"/>
  <c r="AJ153" i="2"/>
  <c r="AM152" i="2"/>
  <c r="AJ152" i="2"/>
  <c r="AM151" i="2"/>
  <c r="AJ151" i="2"/>
  <c r="AM150" i="2"/>
  <c r="AJ150" i="2"/>
  <c r="AM149" i="2"/>
  <c r="AJ149" i="2"/>
  <c r="AM148" i="2"/>
  <c r="AJ148" i="2"/>
  <c r="AM147" i="2"/>
  <c r="AJ147" i="2"/>
  <c r="AM146" i="2"/>
  <c r="AJ146" i="2"/>
  <c r="AM145" i="2"/>
  <c r="AJ145" i="2"/>
  <c r="AM144" i="2"/>
  <c r="AJ144" i="2"/>
  <c r="AM143" i="2"/>
  <c r="AJ143" i="2"/>
  <c r="AM142" i="2"/>
  <c r="AJ142" i="2"/>
  <c r="AM141" i="2"/>
  <c r="AJ141" i="2"/>
  <c r="AM140" i="2"/>
  <c r="AJ140" i="2"/>
  <c r="AM139" i="2"/>
  <c r="AJ139" i="2"/>
  <c r="AM138" i="2"/>
  <c r="AJ138" i="2"/>
  <c r="AM137" i="2"/>
  <c r="AJ137" i="2"/>
  <c r="AM136" i="2"/>
  <c r="AJ136" i="2"/>
  <c r="AM135" i="2"/>
  <c r="AJ135" i="2"/>
  <c r="AM134" i="2"/>
  <c r="AJ134" i="2"/>
  <c r="AM133" i="2"/>
  <c r="AJ133" i="2"/>
  <c r="AM132" i="2"/>
  <c r="AJ132" i="2"/>
  <c r="AM131" i="2"/>
  <c r="AJ131" i="2"/>
  <c r="AM130" i="2"/>
  <c r="AJ130" i="2"/>
  <c r="AM129" i="2"/>
  <c r="AJ129" i="2"/>
  <c r="AM128" i="2"/>
  <c r="AJ128" i="2"/>
  <c r="AM127" i="2"/>
  <c r="AJ127" i="2"/>
  <c r="AM126" i="2"/>
  <c r="AJ126" i="2"/>
  <c r="AM125" i="2"/>
  <c r="AJ125" i="2"/>
  <c r="AM124" i="2"/>
  <c r="AJ124" i="2"/>
  <c r="AM123" i="2"/>
  <c r="AJ123" i="2"/>
  <c r="AM122" i="2"/>
  <c r="AJ122" i="2"/>
  <c r="AM121" i="2"/>
  <c r="AJ121" i="2"/>
  <c r="AM120" i="2"/>
  <c r="AJ120" i="2"/>
  <c r="AM119" i="2"/>
  <c r="AJ119" i="2"/>
  <c r="AM118" i="2"/>
  <c r="AJ118" i="2"/>
  <c r="AM117" i="2"/>
  <c r="AJ117" i="2"/>
  <c r="AM116" i="2"/>
  <c r="AJ116" i="2"/>
  <c r="AM115" i="2"/>
  <c r="AJ115" i="2"/>
  <c r="AM114" i="2"/>
  <c r="AJ114" i="2"/>
  <c r="AM113" i="2"/>
  <c r="AJ113" i="2"/>
  <c r="AM112" i="2"/>
  <c r="AJ112" i="2"/>
  <c r="AM111" i="2"/>
  <c r="AJ111" i="2"/>
  <c r="AM110" i="2"/>
  <c r="AJ110" i="2"/>
  <c r="AM109" i="2"/>
  <c r="AJ109" i="2"/>
  <c r="AM108" i="2"/>
  <c r="AJ108" i="2"/>
  <c r="AM107" i="2"/>
  <c r="AJ107" i="2"/>
  <c r="AM106" i="2"/>
  <c r="AJ106" i="2"/>
  <c r="AM105" i="2"/>
  <c r="AJ105" i="2"/>
  <c r="AM104" i="2"/>
  <c r="AJ104" i="2"/>
  <c r="AM103" i="2"/>
  <c r="AJ103" i="2"/>
  <c r="AM102" i="2"/>
  <c r="AJ102" i="2"/>
  <c r="AM101" i="2"/>
  <c r="AJ101" i="2"/>
  <c r="AM100" i="2"/>
  <c r="AJ100" i="2"/>
  <c r="AM99" i="2"/>
  <c r="AJ99" i="2"/>
  <c r="AM98" i="2"/>
  <c r="AJ98" i="2"/>
  <c r="AM97" i="2"/>
  <c r="AJ97" i="2"/>
  <c r="AM96" i="2"/>
  <c r="AJ96" i="2"/>
  <c r="AM95" i="2"/>
  <c r="AJ95" i="2"/>
  <c r="AM94" i="2"/>
  <c r="AJ94" i="2"/>
  <c r="AM93" i="2"/>
  <c r="AJ93" i="2"/>
  <c r="AM92" i="2"/>
  <c r="AJ92" i="2"/>
  <c r="AM91" i="2"/>
  <c r="AJ91" i="2"/>
  <c r="AM90" i="2"/>
  <c r="AJ90" i="2"/>
  <c r="AM89" i="2"/>
  <c r="AJ89" i="2"/>
  <c r="AM88" i="2"/>
  <c r="AJ88" i="2"/>
  <c r="AM87" i="2"/>
  <c r="AJ87" i="2"/>
  <c r="AM86" i="2"/>
  <c r="AJ86" i="2"/>
  <c r="AM85" i="2"/>
  <c r="AJ85" i="2"/>
  <c r="AM84" i="2"/>
  <c r="AJ84" i="2"/>
  <c r="AM83" i="2"/>
  <c r="AJ83" i="2"/>
  <c r="AM82" i="2"/>
  <c r="AJ82" i="2"/>
  <c r="AM81" i="2"/>
  <c r="AJ81" i="2"/>
  <c r="AM80" i="2"/>
  <c r="AJ80" i="2"/>
  <c r="AM79" i="2"/>
  <c r="AJ79" i="2"/>
  <c r="AM78" i="2"/>
  <c r="AJ78" i="2"/>
  <c r="AM77" i="2"/>
  <c r="AJ77" i="2"/>
  <c r="AM76" i="2"/>
  <c r="AJ76" i="2"/>
  <c r="AM75" i="2"/>
  <c r="AJ75" i="2"/>
  <c r="AM74" i="2"/>
  <c r="AJ74" i="2"/>
  <c r="AM73" i="2"/>
  <c r="AJ73" i="2"/>
  <c r="AM72" i="2"/>
  <c r="AJ72" i="2"/>
  <c r="AM71" i="2"/>
  <c r="AJ71" i="2"/>
  <c r="AM70" i="2"/>
  <c r="AJ70" i="2"/>
  <c r="AM69" i="2"/>
  <c r="AJ69" i="2"/>
  <c r="AM68" i="2"/>
  <c r="AJ68" i="2"/>
  <c r="AM67" i="2"/>
  <c r="AJ67" i="2"/>
  <c r="AM66" i="2"/>
  <c r="AJ66" i="2"/>
  <c r="AM65" i="2"/>
  <c r="AJ65" i="2"/>
  <c r="AM64" i="2"/>
  <c r="AJ64" i="2"/>
  <c r="AM63" i="2"/>
  <c r="AJ63" i="2"/>
  <c r="AM62" i="2"/>
  <c r="AJ62" i="2"/>
  <c r="AM61" i="2"/>
  <c r="AJ61" i="2"/>
  <c r="AM60" i="2"/>
  <c r="AJ60" i="2"/>
  <c r="AM59" i="2"/>
  <c r="AJ59" i="2"/>
  <c r="AM58" i="2"/>
  <c r="AJ58" i="2"/>
  <c r="AM57" i="2"/>
  <c r="AJ57" i="2"/>
  <c r="AM56" i="2"/>
  <c r="AJ56" i="2"/>
  <c r="AM55" i="2"/>
  <c r="AJ55" i="2"/>
  <c r="AM54" i="2"/>
  <c r="AJ54" i="2"/>
  <c r="AM53" i="2"/>
  <c r="AJ53" i="2"/>
  <c r="AM52" i="2"/>
  <c r="AJ52" i="2"/>
  <c r="AM51" i="2"/>
  <c r="AJ51" i="2"/>
  <c r="AM50" i="2"/>
  <c r="AJ50" i="2"/>
  <c r="AM49" i="2"/>
  <c r="AJ49" i="2"/>
  <c r="AM48" i="2"/>
  <c r="AJ48" i="2"/>
  <c r="AM47" i="2"/>
  <c r="AJ47" i="2"/>
  <c r="AM46" i="2"/>
  <c r="AJ46" i="2"/>
  <c r="AM45" i="2"/>
  <c r="AJ45" i="2"/>
  <c r="AM44" i="2"/>
  <c r="AJ44" i="2"/>
  <c r="AM43" i="2"/>
  <c r="AJ43" i="2"/>
  <c r="AM42" i="2"/>
  <c r="AJ42" i="2"/>
  <c r="AM41" i="2"/>
  <c r="AJ41" i="2"/>
  <c r="AM40" i="2"/>
  <c r="AJ40" i="2"/>
  <c r="AM39" i="2"/>
  <c r="AJ39" i="2"/>
  <c r="AM38" i="2"/>
  <c r="AJ38" i="2"/>
  <c r="AM37" i="2"/>
  <c r="AJ37" i="2"/>
  <c r="AM36" i="2"/>
  <c r="AJ36" i="2"/>
  <c r="AM35" i="2"/>
  <c r="AJ35" i="2"/>
  <c r="AM34" i="2"/>
  <c r="AJ34" i="2"/>
  <c r="AM33" i="2"/>
  <c r="AJ33" i="2"/>
  <c r="AM32" i="2"/>
  <c r="AJ32" i="2"/>
  <c r="AM31" i="2"/>
  <c r="AJ31" i="2"/>
  <c r="AM30" i="2"/>
  <c r="AJ30" i="2"/>
  <c r="AM29" i="2"/>
  <c r="AJ29" i="2"/>
  <c r="AM28" i="2"/>
  <c r="AJ28" i="2"/>
  <c r="AM27" i="2"/>
  <c r="AJ27" i="2"/>
  <c r="AM26" i="2"/>
  <c r="AJ26" i="2"/>
  <c r="AM25" i="2"/>
  <c r="AJ25" i="2"/>
  <c r="AM24" i="2"/>
  <c r="AJ24" i="2"/>
  <c r="AM23" i="2"/>
  <c r="AJ23" i="2"/>
  <c r="AM22" i="2"/>
  <c r="AJ22" i="2"/>
  <c r="AM21" i="2"/>
  <c r="AJ21" i="2"/>
  <c r="AM20" i="2"/>
  <c r="AJ20" i="2"/>
  <c r="AM19" i="2"/>
  <c r="AJ19" i="2"/>
  <c r="AM18" i="2"/>
  <c r="AJ18" i="2"/>
  <c r="AM17" i="2"/>
  <c r="AJ17" i="2"/>
  <c r="AM16" i="2"/>
  <c r="AJ16" i="2"/>
  <c r="AM15" i="2"/>
  <c r="AJ15" i="2"/>
  <c r="AM14" i="2"/>
  <c r="AJ14" i="2"/>
  <c r="AM13" i="2"/>
  <c r="AJ13" i="2"/>
  <c r="AM12" i="2"/>
  <c r="AJ12" i="2"/>
  <c r="AM11" i="2"/>
  <c r="AJ11" i="2"/>
  <c r="AM10" i="2"/>
  <c r="AJ10" i="2"/>
  <c r="AM9" i="2"/>
  <c r="AJ9" i="2"/>
  <c r="AM8" i="2"/>
  <c r="AJ8" i="2"/>
  <c r="AM7" i="2"/>
  <c r="AJ7" i="2"/>
  <c r="AM6" i="2"/>
  <c r="AJ6" i="2"/>
  <c r="AM5" i="2"/>
  <c r="AJ5" i="2"/>
  <c r="AM4" i="2"/>
  <c r="AJ4" i="2"/>
  <c r="AO32" i="4" l="1"/>
  <c r="BY31" i="4"/>
  <c r="BZ31" i="4" s="1"/>
  <c r="CA31" i="4" s="1"/>
  <c r="BX31" i="4"/>
  <c r="BA33" i="4"/>
  <c r="BW31" i="4"/>
  <c r="AS31" i="4" s="1"/>
  <c r="AS32" i="4"/>
  <c r="BV31" i="4"/>
  <c r="AO31" i="4" s="1"/>
  <c r="AS33" i="4"/>
  <c r="BU31" i="4"/>
  <c r="AO33" i="4"/>
  <c r="BA31" i="4" l="1"/>
  <c r="AV17" i="4" l="1"/>
  <c r="AQ17" i="4" l="1"/>
  <c r="AX17" i="4" s="1"/>
  <c r="AX27" i="4" s="1"/>
  <c r="AZ17" i="4" l="1"/>
  <c r="AZ27" i="4" s="1"/>
</calcChain>
</file>

<file path=xl/sharedStrings.xml><?xml version="1.0" encoding="utf-8"?>
<sst xmlns="http://schemas.openxmlformats.org/spreadsheetml/2006/main" count="10020" uniqueCount="1829">
  <si>
    <t>a</t>
  </si>
  <si>
    <t>b</t>
  </si>
  <si>
    <t>c</t>
  </si>
  <si>
    <t>Ø</t>
  </si>
  <si>
    <t>G</t>
  </si>
  <si>
    <t>K</t>
  </si>
  <si>
    <t>L</t>
  </si>
  <si>
    <t>Pos.</t>
  </si>
  <si>
    <r>
      <t xml:space="preserve">Ø 
</t>
    </r>
    <r>
      <rPr>
        <sz val="10"/>
        <color theme="1"/>
        <rFont val="Calibri"/>
        <family val="2"/>
      </rPr>
      <t>[mm]</t>
    </r>
  </si>
  <si>
    <t>Burghof 100</t>
  </si>
  <si>
    <t>CH-3454 Sumiswald</t>
  </si>
  <si>
    <t>RUWA Drahtschweisswerk AG</t>
  </si>
  <si>
    <t xml:space="preserve">Tel.  +41 34 432 35 35 </t>
  </si>
  <si>
    <t>Fax  +41 34 432 35 55</t>
  </si>
  <si>
    <t>Web</t>
  </si>
  <si>
    <t>Form</t>
  </si>
  <si>
    <t>Qualität</t>
  </si>
  <si>
    <t>J</t>
  </si>
  <si>
    <t>U</t>
  </si>
  <si>
    <t>D</t>
  </si>
  <si>
    <t>Gewicht</t>
  </si>
  <si>
    <t>ja</t>
  </si>
  <si>
    <t>nein</t>
  </si>
  <si>
    <t>verkauf@ruwa-ag.ch</t>
  </si>
  <si>
    <t>www.ruwa-ag.ch</t>
  </si>
  <si>
    <t>Zuschlag Endhaken</t>
  </si>
  <si>
    <t>Zuschlag Haken</t>
  </si>
  <si>
    <t>MIN</t>
  </si>
  <si>
    <t>MAX</t>
  </si>
  <si>
    <t>Hilfstabelle a-Mass</t>
  </si>
  <si>
    <t>Hilfstabelle b-Mass</t>
  </si>
  <si>
    <t>Hilfstabelle c-Mass</t>
  </si>
  <si>
    <t>amin</t>
  </si>
  <si>
    <t>amax</t>
  </si>
  <si>
    <t>bmin</t>
  </si>
  <si>
    <t>bmax</t>
  </si>
  <si>
    <t>cmin</t>
  </si>
  <si>
    <t>cmax</t>
  </si>
  <si>
    <t>Code</t>
  </si>
  <si>
    <t>DK</t>
  </si>
  <si>
    <t>Zubehör</t>
  </si>
  <si>
    <t>Fuss</t>
  </si>
  <si>
    <t>SUNO</t>
  </si>
  <si>
    <t>KUFU</t>
  </si>
  <si>
    <t>SUNO-mini</t>
  </si>
  <si>
    <t>KUFU-mini</t>
  </si>
  <si>
    <t>Distanzkörbe</t>
  </si>
  <si>
    <t>SUNO-70</t>
  </si>
  <si>
    <t>SUNO-80</t>
  </si>
  <si>
    <t>SUNO-90</t>
  </si>
  <si>
    <t>SUNO-100</t>
  </si>
  <si>
    <t>SUNO-110</t>
  </si>
  <si>
    <t>SUNO-120</t>
  </si>
  <si>
    <t>SUNO-130</t>
  </si>
  <si>
    <t>SUNO-140</t>
  </si>
  <si>
    <t>SUNO-150</t>
  </si>
  <si>
    <t>SUNO-160</t>
  </si>
  <si>
    <t>SUNO-170</t>
  </si>
  <si>
    <t>SUNO-180</t>
  </si>
  <si>
    <t>SUNO-190</t>
  </si>
  <si>
    <t>SUNO-200</t>
  </si>
  <si>
    <t>SUNO-220</t>
  </si>
  <si>
    <t>SUNO-240</t>
  </si>
  <si>
    <t>SUNO-260</t>
  </si>
  <si>
    <t>SUNO-280</t>
  </si>
  <si>
    <t>SUNO-300</t>
  </si>
  <si>
    <t>SUNO-320</t>
  </si>
  <si>
    <t>SUNO-340</t>
  </si>
  <si>
    <t>SUNO-360</t>
  </si>
  <si>
    <t>SUNO-380</t>
  </si>
  <si>
    <t>SUNO-400</t>
  </si>
  <si>
    <t>SUNO-420</t>
  </si>
  <si>
    <t>SUNO-440</t>
  </si>
  <si>
    <t>SUNO-460</t>
  </si>
  <si>
    <t>SUNO-480</t>
  </si>
  <si>
    <t>SUNO-500</t>
  </si>
  <si>
    <t>SUNO-510</t>
  </si>
  <si>
    <t>SUNO-520</t>
  </si>
  <si>
    <t>SUNO-530</t>
  </si>
  <si>
    <t>SUNO-540</t>
  </si>
  <si>
    <t>SUNO-550</t>
  </si>
  <si>
    <t>SUNO-560</t>
  </si>
  <si>
    <t>SUNO-570</t>
  </si>
  <si>
    <t>SUNO-580</t>
  </si>
  <si>
    <t>SUNO-590</t>
  </si>
  <si>
    <t>SUNO-600</t>
  </si>
  <si>
    <t>SUNO-610</t>
  </si>
  <si>
    <t>SUNO-620</t>
  </si>
  <si>
    <t>SUNO-630</t>
  </si>
  <si>
    <t>SUNO-640</t>
  </si>
  <si>
    <t>SUNO-650</t>
  </si>
  <si>
    <t>SUNO-660</t>
  </si>
  <si>
    <t>SUNO-670</t>
  </si>
  <si>
    <t>SUNO-680</t>
  </si>
  <si>
    <t>SUNO-690</t>
  </si>
  <si>
    <t>SUNO-700</t>
  </si>
  <si>
    <t>SUNO-710</t>
  </si>
  <si>
    <t>SUNO-720</t>
  </si>
  <si>
    <t>SUNO-730</t>
  </si>
  <si>
    <t>SUNO-740</t>
  </si>
  <si>
    <t>SUNO-750</t>
  </si>
  <si>
    <t>SUNO-760</t>
  </si>
  <si>
    <t>SUNO-770</t>
  </si>
  <si>
    <t>SUNO-780</t>
  </si>
  <si>
    <t>SUNO-790</t>
  </si>
  <si>
    <t>SUNO-800</t>
  </si>
  <si>
    <t>SUNO-810</t>
  </si>
  <si>
    <t>SUNO-820</t>
  </si>
  <si>
    <t>SUNO-830</t>
  </si>
  <si>
    <t>SUNO-840</t>
  </si>
  <si>
    <t>SUNO-850</t>
  </si>
  <si>
    <t>SUNO-860</t>
  </si>
  <si>
    <t>SUNO-870</t>
  </si>
  <si>
    <t>SUNO-880</t>
  </si>
  <si>
    <t>SUNO-890</t>
  </si>
  <si>
    <t>SUNO-900</t>
  </si>
  <si>
    <t>SUNO-910</t>
  </si>
  <si>
    <t>SUNO-920</t>
  </si>
  <si>
    <t>SUNO-930</t>
  </si>
  <si>
    <t>SUNO-940</t>
  </si>
  <si>
    <t>SUNO-950</t>
  </si>
  <si>
    <t>SUNO-960</t>
  </si>
  <si>
    <t>SUNO-970</t>
  </si>
  <si>
    <t>SUNO-980</t>
  </si>
  <si>
    <t>SUNO-990</t>
  </si>
  <si>
    <t>SUNO-1000</t>
  </si>
  <si>
    <t>SUNO-1010</t>
  </si>
  <si>
    <t>SUNO-1020</t>
  </si>
  <si>
    <t>SUNO-1030</t>
  </si>
  <si>
    <t>SUNO-1040</t>
  </si>
  <si>
    <t>SUNO-1050</t>
  </si>
  <si>
    <t>SUNO-1060</t>
  </si>
  <si>
    <t>SUNO-1070</t>
  </si>
  <si>
    <t>SUNO-1080</t>
  </si>
  <si>
    <t>SUNO-1090</t>
  </si>
  <si>
    <t>SUNO-1100</t>
  </si>
  <si>
    <t>SUNO-1110</t>
  </si>
  <si>
    <t>SUNO-1120</t>
  </si>
  <si>
    <t>SUNO-1130</t>
  </si>
  <si>
    <t>SUNO-1140</t>
  </si>
  <si>
    <t>SUNO-1150</t>
  </si>
  <si>
    <t>SUNO-1160</t>
  </si>
  <si>
    <t>SUNO-1170</t>
  </si>
  <si>
    <t>SUNO-1180</t>
  </si>
  <si>
    <t>SUNO-1190</t>
  </si>
  <si>
    <t>SUNO-1200</t>
  </si>
  <si>
    <t>SUNO-1210</t>
  </si>
  <si>
    <t>SUNO-1220</t>
  </si>
  <si>
    <t>SUNO-1230</t>
  </si>
  <si>
    <t>SUNO-1240</t>
  </si>
  <si>
    <t>SUNO-1250</t>
  </si>
  <si>
    <t>SUNO-1260</t>
  </si>
  <si>
    <t>SUNO-1270</t>
  </si>
  <si>
    <t>SUNO-1280</t>
  </si>
  <si>
    <t>SUNO-1290</t>
  </si>
  <si>
    <t>SUNO-1300</t>
  </si>
  <si>
    <t>KUFU-70</t>
  </si>
  <si>
    <t>KUFU-80</t>
  </si>
  <si>
    <t>KUFU-90</t>
  </si>
  <si>
    <t>KUFU-100</t>
  </si>
  <si>
    <t>KUFU-110</t>
  </si>
  <si>
    <t>KUFU-120</t>
  </si>
  <si>
    <t>KUFU-130</t>
  </si>
  <si>
    <t>KUFU-140</t>
  </si>
  <si>
    <t>KUFU-150</t>
  </si>
  <si>
    <t>KUFU-160</t>
  </si>
  <si>
    <t>KUFU-170</t>
  </si>
  <si>
    <t>KUFU-180</t>
  </si>
  <si>
    <t>KUFU-190</t>
  </si>
  <si>
    <t>KUFU-200</t>
  </si>
  <si>
    <t>KUFU-210</t>
  </si>
  <si>
    <t>KUFU-220</t>
  </si>
  <si>
    <t>KUFU-230</t>
  </si>
  <si>
    <t>KUFU-240</t>
  </si>
  <si>
    <t>KUFU-250</t>
  </si>
  <si>
    <t>KUFU-260</t>
  </si>
  <si>
    <t>KUFU-280</t>
  </si>
  <si>
    <t>KUFU-300</t>
  </si>
  <si>
    <t>KUFU-320</t>
  </si>
  <si>
    <t>KUFU-340</t>
  </si>
  <si>
    <t>KUFU-360</t>
  </si>
  <si>
    <t>KUFU-380</t>
  </si>
  <si>
    <t>KUFU-400</t>
  </si>
  <si>
    <t>KUFU-420</t>
  </si>
  <si>
    <t>KUFU-440</t>
  </si>
  <si>
    <t>KUFU-460</t>
  </si>
  <si>
    <t>KUFU-480</t>
  </si>
  <si>
    <t>KUFU-500</t>
  </si>
  <si>
    <t>KUFU-520</t>
  </si>
  <si>
    <t>KUFU-540</t>
  </si>
  <si>
    <t>KUFU-550</t>
  </si>
  <si>
    <t>KUFU-560</t>
  </si>
  <si>
    <t>KUFU-570</t>
  </si>
  <si>
    <t>KUFU-580</t>
  </si>
  <si>
    <t>KUFU-590</t>
  </si>
  <si>
    <t>KUFU-600</t>
  </si>
  <si>
    <t>KUFU-610</t>
  </si>
  <si>
    <t>KUFU-620</t>
  </si>
  <si>
    <t>KUFU-630</t>
  </si>
  <si>
    <t>KUFU-640</t>
  </si>
  <si>
    <t>KUFU-650</t>
  </si>
  <si>
    <t>KUFU-660</t>
  </si>
  <si>
    <t>KUFU-670</t>
  </si>
  <si>
    <t>KUFU-680</t>
  </si>
  <si>
    <t>KUFU-690</t>
  </si>
  <si>
    <t>KUFU-700</t>
  </si>
  <si>
    <t>KUFU-710</t>
  </si>
  <si>
    <t>KUFU-720</t>
  </si>
  <si>
    <t>KUFU-730</t>
  </si>
  <si>
    <t>KUFU-740</t>
  </si>
  <si>
    <t>KUFU-750</t>
  </si>
  <si>
    <t>KUFU-760</t>
  </si>
  <si>
    <t>KUFU-770</t>
  </si>
  <si>
    <t>KUFU-780</t>
  </si>
  <si>
    <t>KUFU-790</t>
  </si>
  <si>
    <t>KUFU-800</t>
  </si>
  <si>
    <t>KUFU-810</t>
  </si>
  <si>
    <t>KUFU-820</t>
  </si>
  <si>
    <t>KUFU-830</t>
  </si>
  <si>
    <t>KUFU-840</t>
  </si>
  <si>
    <t>KUFU-850</t>
  </si>
  <si>
    <t>KUFU-860</t>
  </si>
  <si>
    <t>KUFU-870</t>
  </si>
  <si>
    <t>KUFU-880</t>
  </si>
  <si>
    <t>KUFU-890</t>
  </si>
  <si>
    <t>KUFU-900</t>
  </si>
  <si>
    <t>KUFU-910</t>
  </si>
  <si>
    <t>KUFU-920</t>
  </si>
  <si>
    <t>KUFU-930</t>
  </si>
  <si>
    <t>KUFU-940</t>
  </si>
  <si>
    <t>KUFU-950</t>
  </si>
  <si>
    <t>KUFU-960</t>
  </si>
  <si>
    <t>KUFU-970</t>
  </si>
  <si>
    <t>KUFU-980</t>
  </si>
  <si>
    <t>KUFU-990</t>
  </si>
  <si>
    <t>KUFU-1000</t>
  </si>
  <si>
    <t>KUFU-1010</t>
  </si>
  <si>
    <t>KUFU-1020</t>
  </si>
  <si>
    <t>KUFU-1030</t>
  </si>
  <si>
    <t>KUFU-1040</t>
  </si>
  <si>
    <t>KUFU-1050</t>
  </si>
  <si>
    <t>KUFU-1060</t>
  </si>
  <si>
    <t>KUFU-1070</t>
  </si>
  <si>
    <t>KUFU-1080</t>
  </si>
  <si>
    <t>KUFU-1090</t>
  </si>
  <si>
    <t>KUFU-1100</t>
  </si>
  <si>
    <t>SUNO-mini-40</t>
  </si>
  <si>
    <t>SUNO-mini-50</t>
  </si>
  <si>
    <t>SUNO-mini-60</t>
  </si>
  <si>
    <t>KUFU-mini-20</t>
  </si>
  <si>
    <t>KUFU-mini-25</t>
  </si>
  <si>
    <t>KUFU-mini-30</t>
  </si>
  <si>
    <t>KUFU-mini-35</t>
  </si>
  <si>
    <t>KUFU-mini-40</t>
  </si>
  <si>
    <t>KUFU-mini-50</t>
  </si>
  <si>
    <t>KUFU-mini-60</t>
  </si>
  <si>
    <t>SUNOmini</t>
  </si>
  <si>
    <t>KUFUmini</t>
  </si>
  <si>
    <t>KUFUISO</t>
  </si>
  <si>
    <t>KUFUminiISO</t>
  </si>
  <si>
    <t>ISO-FA</t>
  </si>
  <si>
    <t>ISO-FA-mini</t>
  </si>
  <si>
    <t>Bedarf</t>
  </si>
  <si>
    <t>mm</t>
  </si>
  <si>
    <t>cm</t>
  </si>
  <si>
    <t>-</t>
  </si>
  <si>
    <t>Distanzkorbtypen</t>
  </si>
  <si>
    <t>Höhe</t>
  </si>
  <si>
    <t>Bedarf tot</t>
  </si>
  <si>
    <t>Stk</t>
  </si>
  <si>
    <t>Stk.</t>
  </si>
  <si>
    <t>Beutel</t>
  </si>
  <si>
    <r>
      <t>a</t>
    </r>
    <r>
      <rPr>
        <vertAlign val="subscript"/>
        <sz val="10"/>
        <rFont val="Calibri"/>
        <family val="2"/>
        <scheme val="minor"/>
      </rPr>
      <t>min</t>
    </r>
  </si>
  <si>
    <r>
      <t>a</t>
    </r>
    <r>
      <rPr>
        <vertAlign val="subscript"/>
        <sz val="10"/>
        <rFont val="Calibri"/>
        <family val="2"/>
        <scheme val="minor"/>
      </rPr>
      <t>max</t>
    </r>
  </si>
  <si>
    <r>
      <t>b</t>
    </r>
    <r>
      <rPr>
        <vertAlign val="subscript"/>
        <sz val="10"/>
        <rFont val="Calibri"/>
        <family val="2"/>
        <scheme val="minor"/>
      </rPr>
      <t>min</t>
    </r>
  </si>
  <si>
    <r>
      <t>b</t>
    </r>
    <r>
      <rPr>
        <vertAlign val="subscript"/>
        <sz val="10"/>
        <rFont val="Calibri"/>
        <family val="2"/>
        <scheme val="minor"/>
      </rPr>
      <t>max</t>
    </r>
  </si>
  <si>
    <r>
      <t>c</t>
    </r>
    <r>
      <rPr>
        <vertAlign val="subscript"/>
        <sz val="10"/>
        <rFont val="Calibri"/>
        <family val="2"/>
        <scheme val="minor"/>
      </rPr>
      <t>min</t>
    </r>
  </si>
  <si>
    <r>
      <t>c</t>
    </r>
    <r>
      <rPr>
        <vertAlign val="subscript"/>
        <sz val="10"/>
        <rFont val="Calibri"/>
        <family val="2"/>
        <scheme val="minor"/>
      </rPr>
      <t>max</t>
    </r>
  </si>
  <si>
    <t>info@ruwa-ag.ch</t>
  </si>
  <si>
    <t>technik@ruwa-ag.ch</t>
  </si>
  <si>
    <t>STÜBÜ</t>
  </si>
  <si>
    <t>STÜBÜ-100</t>
  </si>
  <si>
    <t>STÜBÜ-110</t>
  </si>
  <si>
    <t>STÜBÜ-120</t>
  </si>
  <si>
    <t>STÜBÜ-130</t>
  </si>
  <si>
    <t>STÜBÜ-140</t>
  </si>
  <si>
    <t>STÜBÜ-150</t>
  </si>
  <si>
    <t>STÜBÜ-160</t>
  </si>
  <si>
    <t>STÜBÜ-170</t>
  </si>
  <si>
    <t>STÜBÜ-180</t>
  </si>
  <si>
    <t>STÜBÜ-190</t>
  </si>
  <si>
    <t>STÜBÜ-200</t>
  </si>
  <si>
    <t>STÜBÜ-210</t>
  </si>
  <si>
    <t>STÜBÜ-220</t>
  </si>
  <si>
    <t>STÜBÜ-230</t>
  </si>
  <si>
    <t>STÜBÜ-240</t>
  </si>
  <si>
    <t>STÜBÜ-250</t>
  </si>
  <si>
    <t>STÜBÜ-260</t>
  </si>
  <si>
    <t>STÜBÜ-270</t>
  </si>
  <si>
    <t>STÜBÜ-280</t>
  </si>
  <si>
    <t>STÜBÜ-290</t>
  </si>
  <si>
    <t>STÜBÜ-300</t>
  </si>
  <si>
    <t>STÜBÜ-310</t>
  </si>
  <si>
    <t>STÜBÜ-320</t>
  </si>
  <si>
    <t>STÜBÜ-330</t>
  </si>
  <si>
    <t>STÜBÜ-340</t>
  </si>
  <si>
    <t>STÜBÜ-350</t>
  </si>
  <si>
    <t>STÜBÜ-360</t>
  </si>
  <si>
    <t>STÜBÜ-370</t>
  </si>
  <si>
    <t>STÜBÜ-380</t>
  </si>
  <si>
    <t>STÜBÜ-390</t>
  </si>
  <si>
    <t>STÜBÜ-400</t>
  </si>
  <si>
    <t>STÜBÜ-410</t>
  </si>
  <si>
    <t>STÜBÜ-420</t>
  </si>
  <si>
    <t>STÜBÜ-430</t>
  </si>
  <si>
    <t>STÜBÜ-440</t>
  </si>
  <si>
    <t>STÜBÜ-450</t>
  </si>
  <si>
    <t>STÜBÜ-460</t>
  </si>
  <si>
    <t>STÜBÜ-470</t>
  </si>
  <si>
    <t>STÜBÜ-480</t>
  </si>
  <si>
    <t>STÜBÜ-490</t>
  </si>
  <si>
    <t>STÜBÜ-500</t>
  </si>
  <si>
    <t>STÜBÜ-510</t>
  </si>
  <si>
    <t>STÜBÜ-520</t>
  </si>
  <si>
    <t>STÜBÜ-530</t>
  </si>
  <si>
    <t>STÜBÜ-540</t>
  </si>
  <si>
    <t>STÜBÜ-550</t>
  </si>
  <si>
    <t>STÜBÜ-560</t>
  </si>
  <si>
    <t>STÜBÜ-570</t>
  </si>
  <si>
    <t>STÜBÜ-580</t>
  </si>
  <si>
    <t>STÜBÜ-590</t>
  </si>
  <si>
    <t>STÜBÜ-600</t>
  </si>
  <si>
    <t>STÜBÜ-610</t>
  </si>
  <si>
    <t>STÜBÜ-620</t>
  </si>
  <si>
    <t>STÜBÜ-630</t>
  </si>
  <si>
    <t>STÜBÜ-640</t>
  </si>
  <si>
    <t>STÜBÜ-650</t>
  </si>
  <si>
    <t>STÜBÜ-660</t>
  </si>
  <si>
    <t>STÜBÜ-670</t>
  </si>
  <si>
    <t>STÜBÜ-680</t>
  </si>
  <si>
    <t>STÜBÜ-690</t>
  </si>
  <si>
    <t>STÜBÜ-700</t>
  </si>
  <si>
    <t>STÜBÜ-710</t>
  </si>
  <si>
    <t>STÜBÜ-720</t>
  </si>
  <si>
    <t>STÜBÜ-730</t>
  </si>
  <si>
    <t>STÜBÜ-740</t>
  </si>
  <si>
    <t>STÜBÜ-750</t>
  </si>
  <si>
    <t>STÜBÜ-760</t>
  </si>
  <si>
    <t>STÜBÜ-770</t>
  </si>
  <si>
    <t>STÜBÜ-780</t>
  </si>
  <si>
    <t>STÜBÜ-790</t>
  </si>
  <si>
    <t>STÜBÜ-800</t>
  </si>
  <si>
    <t>STÜBÜ-810</t>
  </si>
  <si>
    <t>STÜBÜ-820</t>
  </si>
  <si>
    <t>STÜBÜ-830</t>
  </si>
  <si>
    <t>STÜBÜ-840</t>
  </si>
  <si>
    <t>STÜBÜ-850</t>
  </si>
  <si>
    <t>STÜBÜ-860</t>
  </si>
  <si>
    <t>STÜBÜ-870</t>
  </si>
  <si>
    <t>STÜBÜ-880</t>
  </si>
  <si>
    <t>STÜBÜ-890</t>
  </si>
  <si>
    <t>STÜBÜ-900</t>
  </si>
  <si>
    <t>STÜBÜ-910</t>
  </si>
  <si>
    <t>STÜBÜ-920</t>
  </si>
  <si>
    <t>STÜBÜ-930</t>
  </si>
  <si>
    <t>STÜBÜ-940</t>
  </si>
  <si>
    <t>STÜBÜ-950</t>
  </si>
  <si>
    <t>m1</t>
  </si>
  <si>
    <t>m2</t>
  </si>
  <si>
    <t>m3</t>
  </si>
  <si>
    <t>Muffe
M1</t>
  </si>
  <si>
    <t>Muffe
M2</t>
  </si>
  <si>
    <t>Zubehör
M1</t>
  </si>
  <si>
    <t>Zubehör
M2</t>
  </si>
  <si>
    <t>Text 1</t>
  </si>
  <si>
    <t>Text 2</t>
  </si>
  <si>
    <t>B500B</t>
  </si>
  <si>
    <t>B500C</t>
  </si>
  <si>
    <t>VE1</t>
  </si>
  <si>
    <t>VE2</t>
  </si>
  <si>
    <t>QLT.</t>
  </si>
  <si>
    <t>Verfügbare Durchmesser</t>
  </si>
  <si>
    <t>B500B.</t>
  </si>
  <si>
    <t>B500C.</t>
  </si>
  <si>
    <t>B700B.</t>
  </si>
  <si>
    <t>VE1.</t>
  </si>
  <si>
    <t>VE2.</t>
  </si>
  <si>
    <t>Gewichte</t>
  </si>
  <si>
    <t>B500B - M1</t>
  </si>
  <si>
    <t>B500B - M2
M1= SMA</t>
  </si>
  <si>
    <t>B500B - M2
M1= SMB</t>
  </si>
  <si>
    <t>B500B - M2
M1= RMA</t>
  </si>
  <si>
    <t>B500B - M2
M1= RMB</t>
  </si>
  <si>
    <t>B500B - M2
M1= PMA</t>
  </si>
  <si>
    <t>B500B - M2
M1= PMB</t>
  </si>
  <si>
    <t>B500B - M2
M1= KM</t>
  </si>
  <si>
    <t>B500B - M2
M1= EM</t>
  </si>
  <si>
    <t>B500B - M2
M1= AM</t>
  </si>
  <si>
    <t>B500C - M1</t>
  </si>
  <si>
    <t>B500C - M2
M1= SMA</t>
  </si>
  <si>
    <t>B500C - M2
M1= SMB</t>
  </si>
  <si>
    <t>B500C - M2
M1= RMA</t>
  </si>
  <si>
    <t>B500C - M2
M1= RMB</t>
  </si>
  <si>
    <t>B500C - M2
M1= PMA</t>
  </si>
  <si>
    <t>B500C - M2
M1= PMB</t>
  </si>
  <si>
    <t>B500C - M2
M1= KM</t>
  </si>
  <si>
    <t>B500C - M2
M1= EM</t>
  </si>
  <si>
    <t>B500C - M2
M1= AM</t>
  </si>
  <si>
    <t>B700B - M1</t>
  </si>
  <si>
    <t>B700B - M2
M1= SMA</t>
  </si>
  <si>
    <t>B700B - M2
M1= SMB</t>
  </si>
  <si>
    <t>B700B - M2
M1= RMA</t>
  </si>
  <si>
    <t>B700B - M2
M1= RMB</t>
  </si>
  <si>
    <t>B700B - M2
M1= PMA</t>
  </si>
  <si>
    <t>B700B - M2
M1= PMB</t>
  </si>
  <si>
    <t>B700B - M2
M1= KM</t>
  </si>
  <si>
    <t>B700B - M2
M1= EM</t>
  </si>
  <si>
    <t>B700B - M2
M1= AM</t>
  </si>
  <si>
    <t>VE1 - M1</t>
  </si>
  <si>
    <t>VE1 - M2
M1= SMA</t>
  </si>
  <si>
    <t>VE1 - M2
M1= SMB</t>
  </si>
  <si>
    <t>VE1 - M2
M1= RMA</t>
  </si>
  <si>
    <t>VE1 - M2
M1= RMB</t>
  </si>
  <si>
    <t>VE1 - M2
M1= PMA</t>
  </si>
  <si>
    <t>VE1 - M2
M1= PMB</t>
  </si>
  <si>
    <t>VE1 - M2
M1= KM</t>
  </si>
  <si>
    <t>VE1 - M2
M1= EM</t>
  </si>
  <si>
    <t>VE1 - M2
M1= AM</t>
  </si>
  <si>
    <t>VE2 - M1</t>
  </si>
  <si>
    <t>VE2 - M2
M1= SMA</t>
  </si>
  <si>
    <t>VE2 - M2
M1= SMB</t>
  </si>
  <si>
    <t>VE2 - M2
M1= RMA</t>
  </si>
  <si>
    <t>VE2 - M2
M1= RMB</t>
  </si>
  <si>
    <t>VE2 - M2
M1= PMA</t>
  </si>
  <si>
    <t>VE2 - M2
M1= PMB</t>
  </si>
  <si>
    <t>VE2 - M2
M1= KM</t>
  </si>
  <si>
    <t>VE2 - M2
M1= EM</t>
  </si>
  <si>
    <t>VE2 - M2
M1= AM</t>
  </si>
  <si>
    <t>Muffe verfügbar in Abhängigkeit von Form</t>
  </si>
  <si>
    <t>PSB</t>
  </si>
  <si>
    <t>Formverfügbarkeit in Abhängigkeit von Durchmesser</t>
  </si>
  <si>
    <t>Form
a</t>
  </si>
  <si>
    <t>Form
b</t>
  </si>
  <si>
    <t>Form
c</t>
  </si>
  <si>
    <t>Abmessung a,b,c verfügbar in Abhängigkeit von Form</t>
  </si>
  <si>
    <t>Zubehör verfügbar in Abhängigkeit von Muffe</t>
  </si>
  <si>
    <t>Zubehoer.</t>
  </si>
  <si>
    <t/>
  </si>
  <si>
    <t>_10B500B.</t>
  </si>
  <si>
    <t>_10B500BSMA.</t>
  </si>
  <si>
    <t>_10B500BSMB.</t>
  </si>
  <si>
    <t>_10B500BRMA.</t>
  </si>
  <si>
    <t>_10B500BRMB.</t>
  </si>
  <si>
    <t>_10B500BPMA.</t>
  </si>
  <si>
    <t>_10B500BPMB.</t>
  </si>
  <si>
    <t>_10B500BKM.</t>
  </si>
  <si>
    <t>_10B500BEM.</t>
  </si>
  <si>
    <t>_10B500BAM.</t>
  </si>
  <si>
    <t>_10B500C.</t>
  </si>
  <si>
    <t>_10B500CSMA.</t>
  </si>
  <si>
    <t>_10B500CSMB.</t>
  </si>
  <si>
    <t>_10B500CRMA.</t>
  </si>
  <si>
    <t>_10B500CRMB.</t>
  </si>
  <si>
    <t>_10B500CPMA.</t>
  </si>
  <si>
    <t>_10B500CPMB.</t>
  </si>
  <si>
    <t>_10B500CKM.</t>
  </si>
  <si>
    <t>_10B500CEM.</t>
  </si>
  <si>
    <t>_10B500CAM.</t>
  </si>
  <si>
    <t>_10B700B.</t>
  </si>
  <si>
    <t>_10B700BSMA.</t>
  </si>
  <si>
    <t>_10B700BSMB.</t>
  </si>
  <si>
    <t>_10B700BRMA.</t>
  </si>
  <si>
    <t>_10B700BRMB.</t>
  </si>
  <si>
    <t>_10B700BPMA.</t>
  </si>
  <si>
    <t>_10B700BPMB.</t>
  </si>
  <si>
    <t>_10B700BKM.</t>
  </si>
  <si>
    <t>_10B700BEM.</t>
  </si>
  <si>
    <t>_10B700BAM.</t>
  </si>
  <si>
    <t>_12B500B.</t>
  </si>
  <si>
    <t>_12B500BSMA.</t>
  </si>
  <si>
    <t>_12B500BSMB.</t>
  </si>
  <si>
    <t>_12B500BRMA.</t>
  </si>
  <si>
    <t>_12B500BRMB.</t>
  </si>
  <si>
    <t>_12B500BPMA.</t>
  </si>
  <si>
    <t>_12B500BPMB.</t>
  </si>
  <si>
    <t>_12B500BKM.</t>
  </si>
  <si>
    <t>_12B500BEM.</t>
  </si>
  <si>
    <t>_12B500BAM.</t>
  </si>
  <si>
    <t>_12B500C.</t>
  </si>
  <si>
    <t>_12B500CSMA.</t>
  </si>
  <si>
    <t>_12B500CSMB.</t>
  </si>
  <si>
    <t>_12B500CRMA.</t>
  </si>
  <si>
    <t>_12B500CRMB.</t>
  </si>
  <si>
    <t>_12B500CPMA.</t>
  </si>
  <si>
    <t>_12B500CPMB.</t>
  </si>
  <si>
    <t>_12B500CKM.</t>
  </si>
  <si>
    <t>_12B500CEM.</t>
  </si>
  <si>
    <t>_12B500CAM.</t>
  </si>
  <si>
    <t>_12B700B.</t>
  </si>
  <si>
    <t>_12B700BSMA.</t>
  </si>
  <si>
    <t>_12B700BSMB.</t>
  </si>
  <si>
    <t>_12B700BRMA.</t>
  </si>
  <si>
    <t>_12B700BRMB.</t>
  </si>
  <si>
    <t>_12B700BPMA.</t>
  </si>
  <si>
    <t>_12B700BPMB.</t>
  </si>
  <si>
    <t>_12B700BKM.</t>
  </si>
  <si>
    <t>_12B700BEM.</t>
  </si>
  <si>
    <t>_12B700BAM.</t>
  </si>
  <si>
    <t>_14B500B.</t>
  </si>
  <si>
    <t>_14B500BSMA.</t>
  </si>
  <si>
    <t>_14B500BSMB.</t>
  </si>
  <si>
    <t>_14B500BRMA.</t>
  </si>
  <si>
    <t>_14B500BRMB.</t>
  </si>
  <si>
    <t>_14B500BPMA.</t>
  </si>
  <si>
    <t>_14B500BPMB.</t>
  </si>
  <si>
    <t>_14B500BKM.</t>
  </si>
  <si>
    <t>_14B500BEM.</t>
  </si>
  <si>
    <t>_14B500BAM.</t>
  </si>
  <si>
    <t>_14B500C.</t>
  </si>
  <si>
    <t>_14B500CSMA.</t>
  </si>
  <si>
    <t>_14B500CSMB.</t>
  </si>
  <si>
    <t>_14B500CRMA.</t>
  </si>
  <si>
    <t>_14B500CRMB.</t>
  </si>
  <si>
    <t>_14B500CPMA.</t>
  </si>
  <si>
    <t>_14B500CPMB.</t>
  </si>
  <si>
    <t>_14B500CKM.</t>
  </si>
  <si>
    <t>_14B500CEM.</t>
  </si>
  <si>
    <t>_14B500CAM.</t>
  </si>
  <si>
    <t>_14B700B.</t>
  </si>
  <si>
    <t>_14B700BSMA.</t>
  </si>
  <si>
    <t>_14B700BSMB.</t>
  </si>
  <si>
    <t>_14B700BRMA.</t>
  </si>
  <si>
    <t>_14B700BRMB.</t>
  </si>
  <si>
    <t>_14B700BPMA.</t>
  </si>
  <si>
    <t>_14B700BPMB.</t>
  </si>
  <si>
    <t>_14B700BKM.</t>
  </si>
  <si>
    <t>_14B700BEM.</t>
  </si>
  <si>
    <t>_14B700BAM.</t>
  </si>
  <si>
    <t>_16B500B.</t>
  </si>
  <si>
    <t>_16B500BSMA.</t>
  </si>
  <si>
    <t>_16B500BSMB.</t>
  </si>
  <si>
    <t>_16B500BRMA.</t>
  </si>
  <si>
    <t>_16B500BRMB.</t>
  </si>
  <si>
    <t>_16B500BPMA.</t>
  </si>
  <si>
    <t>_16B500BPMB.</t>
  </si>
  <si>
    <t>_16B500BKM.</t>
  </si>
  <si>
    <t>_16B500BEM.</t>
  </si>
  <si>
    <t>_16B500BAM.</t>
  </si>
  <si>
    <t>_16B500C.</t>
  </si>
  <si>
    <t>_16B500CSMA.</t>
  </si>
  <si>
    <t>_16B500CSMB.</t>
  </si>
  <si>
    <t>_16B500CRMA.</t>
  </si>
  <si>
    <t>_16B500CRMB.</t>
  </si>
  <si>
    <t>_16B500CPMA.</t>
  </si>
  <si>
    <t>_16B500CPMB.</t>
  </si>
  <si>
    <t>_16B500CKM.</t>
  </si>
  <si>
    <t>_16B500CEM.</t>
  </si>
  <si>
    <t>_16B500CAM.</t>
  </si>
  <si>
    <t>_16B700B.</t>
  </si>
  <si>
    <t>_16B700BSMA.</t>
  </si>
  <si>
    <t>_16B700BSMB.</t>
  </si>
  <si>
    <t>_16B700BRMA.</t>
  </si>
  <si>
    <t>_16B700BRMB.</t>
  </si>
  <si>
    <t>_16B700BPMA.</t>
  </si>
  <si>
    <t>_16B700BPMB.</t>
  </si>
  <si>
    <t>_16B700BKM.</t>
  </si>
  <si>
    <t>_16B700BEM.</t>
  </si>
  <si>
    <t>_16B700BAM.</t>
  </si>
  <si>
    <t>_18B500B.</t>
  </si>
  <si>
    <t>_18B500BSMA.</t>
  </si>
  <si>
    <t>_18B500BSMB.</t>
  </si>
  <si>
    <t>_18B500BRMA.</t>
  </si>
  <si>
    <t>_18B500BRMB.</t>
  </si>
  <si>
    <t>_18B500BPMA.</t>
  </si>
  <si>
    <t>_18B500BPMB.</t>
  </si>
  <si>
    <t>_18B500BKM.</t>
  </si>
  <si>
    <t>_18B500BEM.</t>
  </si>
  <si>
    <t>_18B500BAM.</t>
  </si>
  <si>
    <t>_18B500C.</t>
  </si>
  <si>
    <t>_18B500CSMA.</t>
  </si>
  <si>
    <t>_18B500CSMB.</t>
  </si>
  <si>
    <t>_18B500CRMA.</t>
  </si>
  <si>
    <t>_18B500CRMB.</t>
  </si>
  <si>
    <t>_18B500CPMA.</t>
  </si>
  <si>
    <t>_18B500CPMB.</t>
  </si>
  <si>
    <t>_18B500CKM.</t>
  </si>
  <si>
    <t>_18B500CEM.</t>
  </si>
  <si>
    <t>_18B500CAM.</t>
  </si>
  <si>
    <t>_18B700B.</t>
  </si>
  <si>
    <t>_18B700BSMA.</t>
  </si>
  <si>
    <t>_18B700BSMB.</t>
  </si>
  <si>
    <t>_18B700BRMA.</t>
  </si>
  <si>
    <t>_18B700BRMB.</t>
  </si>
  <si>
    <t>_18B700BPMA.</t>
  </si>
  <si>
    <t>_18B700BPMB.</t>
  </si>
  <si>
    <t>_18B700BKM.</t>
  </si>
  <si>
    <t>_18B700BEM.</t>
  </si>
  <si>
    <t>_18B700BAM.</t>
  </si>
  <si>
    <t>_20B500B.</t>
  </si>
  <si>
    <t>_20B500BSMA.</t>
  </si>
  <si>
    <t>_20B500BSMB.</t>
  </si>
  <si>
    <t>_20B500BRMA.</t>
  </si>
  <si>
    <t>_20B500BRMB.</t>
  </si>
  <si>
    <t>_20B500BPMA.</t>
  </si>
  <si>
    <t>_20B500BPMB.</t>
  </si>
  <si>
    <t>_20B500BKM.</t>
  </si>
  <si>
    <t>_20B500BEM.</t>
  </si>
  <si>
    <t>_20B500BAM.</t>
  </si>
  <si>
    <t>_20B500C.</t>
  </si>
  <si>
    <t>_20B500CSMA.</t>
  </si>
  <si>
    <t>_20B500CSMB.</t>
  </si>
  <si>
    <t>_20B500CRMA.</t>
  </si>
  <si>
    <t>_20B500CRMB.</t>
  </si>
  <si>
    <t>_20B500CPMA.</t>
  </si>
  <si>
    <t>_20B500CPMB.</t>
  </si>
  <si>
    <t>_20B500CKM.</t>
  </si>
  <si>
    <t>_20B500CEM.</t>
  </si>
  <si>
    <t>_20B500CAM.</t>
  </si>
  <si>
    <t>_20B700B.</t>
  </si>
  <si>
    <t>_20B700BSMA.</t>
  </si>
  <si>
    <t>_20B700BSMB.</t>
  </si>
  <si>
    <t>_20B700BRMA.</t>
  </si>
  <si>
    <t>_20B700BRMB.</t>
  </si>
  <si>
    <t>_20B700BPMA.</t>
  </si>
  <si>
    <t>_20B700BPMB.</t>
  </si>
  <si>
    <t>_20B700BKM.</t>
  </si>
  <si>
    <t>_20B700BEM.</t>
  </si>
  <si>
    <t>_20B700BAM.</t>
  </si>
  <si>
    <t>_22B500B.</t>
  </si>
  <si>
    <t>_22B500BSMA.</t>
  </si>
  <si>
    <t>_22B500BSMB.</t>
  </si>
  <si>
    <t>_22B500BRMA.</t>
  </si>
  <si>
    <t>_22B500BRMB.</t>
  </si>
  <si>
    <t>_22B500BPMA.</t>
  </si>
  <si>
    <t>_22B500BPMB.</t>
  </si>
  <si>
    <t>_22B500BKM.</t>
  </si>
  <si>
    <t>_22B500BEM.</t>
  </si>
  <si>
    <t>_22B500BAM.</t>
  </si>
  <si>
    <t>_22B500C.</t>
  </si>
  <si>
    <t>_22B500CSMA.</t>
  </si>
  <si>
    <t>_22B500CSMB.</t>
  </si>
  <si>
    <t>_22B500CRMA.</t>
  </si>
  <si>
    <t>_22B500CRMB.</t>
  </si>
  <si>
    <t>_22B500CPMA.</t>
  </si>
  <si>
    <t>_22B500CPMB.</t>
  </si>
  <si>
    <t>_22B500CKM.</t>
  </si>
  <si>
    <t>_22B500CEM.</t>
  </si>
  <si>
    <t>_22B500CAM.</t>
  </si>
  <si>
    <t>_22B700B.</t>
  </si>
  <si>
    <t>_22B700BSMA.</t>
  </si>
  <si>
    <t>_22B700BSMB.</t>
  </si>
  <si>
    <t>_22B700BRMA.</t>
  </si>
  <si>
    <t>_22B700BRMB.</t>
  </si>
  <si>
    <t>_22B700BPMA.</t>
  </si>
  <si>
    <t>_22B700BPMB.</t>
  </si>
  <si>
    <t>_22B700BKM.</t>
  </si>
  <si>
    <t>_22B700BEM.</t>
  </si>
  <si>
    <t>_22B700BAM.</t>
  </si>
  <si>
    <t>_26B500B.</t>
  </si>
  <si>
    <t>_26B500BSMA.</t>
  </si>
  <si>
    <t>_26B500BSMB.</t>
  </si>
  <si>
    <t>_26B500BRMA.</t>
  </si>
  <si>
    <t>_26B500BRMB.</t>
  </si>
  <si>
    <t>_26B500BPMA.</t>
  </si>
  <si>
    <t>_26B500BPMB.</t>
  </si>
  <si>
    <t>_26B500BKM.</t>
  </si>
  <si>
    <t>_26B500BEM.</t>
  </si>
  <si>
    <t>_26B500BAM.</t>
  </si>
  <si>
    <t>_26B500C.</t>
  </si>
  <si>
    <t>_26B500CSMA.</t>
  </si>
  <si>
    <t>_26B500CSMB.</t>
  </si>
  <si>
    <t>_26B500CRMA.</t>
  </si>
  <si>
    <t>_26B500CRMB.</t>
  </si>
  <si>
    <t>_26B500CPMA.</t>
  </si>
  <si>
    <t>_26B500CPMB.</t>
  </si>
  <si>
    <t>_26B500CKM.</t>
  </si>
  <si>
    <t>_26B500CEM.</t>
  </si>
  <si>
    <t>_26B500CAM.</t>
  </si>
  <si>
    <t>_26B700B.</t>
  </si>
  <si>
    <t>_26B700BSMA.</t>
  </si>
  <si>
    <t>_26B700BSMB.</t>
  </si>
  <si>
    <t>_26B700BRMA.</t>
  </si>
  <si>
    <t>_26B700BRMB.</t>
  </si>
  <si>
    <t>_26B700BPMA.</t>
  </si>
  <si>
    <t>_26B700BPMB.</t>
  </si>
  <si>
    <t>_26B700BKM.</t>
  </si>
  <si>
    <t>_26B700BEM.</t>
  </si>
  <si>
    <t>_26B700BAM.</t>
  </si>
  <si>
    <t>_30B500B.</t>
  </si>
  <si>
    <t>_30B500BSMA.</t>
  </si>
  <si>
    <t>_30B500BSMB.</t>
  </si>
  <si>
    <t>_30B500BRMA.</t>
  </si>
  <si>
    <t>_30B500BRMB.</t>
  </si>
  <si>
    <t>_30B500BPMA.</t>
  </si>
  <si>
    <t>_30B500BPMB.</t>
  </si>
  <si>
    <t>_30B500BKM.</t>
  </si>
  <si>
    <t>_30B500BEM.</t>
  </si>
  <si>
    <t>_30B500BAM.</t>
  </si>
  <si>
    <t>_30B500C.</t>
  </si>
  <si>
    <t>_30B500CSMA.</t>
  </si>
  <si>
    <t>_30B500CSMB.</t>
  </si>
  <si>
    <t>_30B500CRMA.</t>
  </si>
  <si>
    <t>_30B500CRMB.</t>
  </si>
  <si>
    <t>_30B500CPMA.</t>
  </si>
  <si>
    <t>_30B500CPMB.</t>
  </si>
  <si>
    <t>_30B500CKM.</t>
  </si>
  <si>
    <t>_30B500CEM.</t>
  </si>
  <si>
    <t>_30B500CAM.</t>
  </si>
  <si>
    <t>_30B700B.</t>
  </si>
  <si>
    <t>_30B700BSMA.</t>
  </si>
  <si>
    <t>_30B700BSMB.</t>
  </si>
  <si>
    <t>_30B700BRMA.</t>
  </si>
  <si>
    <t>_30B700BRMB.</t>
  </si>
  <si>
    <t>_30B700BPMA.</t>
  </si>
  <si>
    <t>_30B700BPMB.</t>
  </si>
  <si>
    <t>_30B700BKM.</t>
  </si>
  <si>
    <t>_30B700BEM.</t>
  </si>
  <si>
    <t>_30B700BAM.</t>
  </si>
  <si>
    <t>_34B500B.</t>
  </si>
  <si>
    <t>_34B500BSMA.</t>
  </si>
  <si>
    <t>_34B500BSMB.</t>
  </si>
  <si>
    <t>_34B500BRMA.</t>
  </si>
  <si>
    <t>_34B500BRMB.</t>
  </si>
  <si>
    <t>_34B500BPMA.</t>
  </si>
  <si>
    <t>_34B500BPMB.</t>
  </si>
  <si>
    <t>_34B500BKM.</t>
  </si>
  <si>
    <t>_34B500BEM.</t>
  </si>
  <si>
    <t>_34B500BAM.</t>
  </si>
  <si>
    <t>_34B500C.</t>
  </si>
  <si>
    <t>_34B500CSMA.</t>
  </si>
  <si>
    <t>_34B500CSMB.</t>
  </si>
  <si>
    <t>_34B500CRMA.</t>
  </si>
  <si>
    <t>_34B500CRMB.</t>
  </si>
  <si>
    <t>_34B500CPMA.</t>
  </si>
  <si>
    <t>_34B500CPMB.</t>
  </si>
  <si>
    <t>_34B500CKM.</t>
  </si>
  <si>
    <t>_34B500CEM.</t>
  </si>
  <si>
    <t>_34B500CAM.</t>
  </si>
  <si>
    <t>_34B700B.</t>
  </si>
  <si>
    <t>_34B700BSMA.</t>
  </si>
  <si>
    <t>_34B700BSMB.</t>
  </si>
  <si>
    <t>_34B700BRMA.</t>
  </si>
  <si>
    <t>_34B700BRMB.</t>
  </si>
  <si>
    <t>_34B700BPMA.</t>
  </si>
  <si>
    <t>_34B700BPMB.</t>
  </si>
  <si>
    <t>_34B700BKM.</t>
  </si>
  <si>
    <t>_34B700BEM.</t>
  </si>
  <si>
    <t>_34B700BAM.</t>
  </si>
  <si>
    <t>_40B500B.</t>
  </si>
  <si>
    <t>_40B500BSMA.</t>
  </si>
  <si>
    <t>_40B500BSMB.</t>
  </si>
  <si>
    <t>_40B500BRMA.</t>
  </si>
  <si>
    <t>_40B500BRMB.</t>
  </si>
  <si>
    <t>_40B500BPMA.</t>
  </si>
  <si>
    <t>_40B500BPMB.</t>
  </si>
  <si>
    <t>_40B500BKM.</t>
  </si>
  <si>
    <t>_40B500BEM.</t>
  </si>
  <si>
    <t>_40B500BAM.</t>
  </si>
  <si>
    <t>_40B500C.</t>
  </si>
  <si>
    <t>_40B500CSMA.</t>
  </si>
  <si>
    <t>_40B500CSMB.</t>
  </si>
  <si>
    <t>_40B500CRMA.</t>
  </si>
  <si>
    <t>_40B500CRMB.</t>
  </si>
  <si>
    <t>_40B500CPMA.</t>
  </si>
  <si>
    <t>_40B500CPMB.</t>
  </si>
  <si>
    <t>_40B500CKM.</t>
  </si>
  <si>
    <t>_40B500CEM.</t>
  </si>
  <si>
    <t>_40B500CAM.</t>
  </si>
  <si>
    <t>_40B700B.</t>
  </si>
  <si>
    <t>_40B700BSMA.</t>
  </si>
  <si>
    <t>_40B700BSMB.</t>
  </si>
  <si>
    <t>_40B700BRMA.</t>
  </si>
  <si>
    <t>_40B700BRMB.</t>
  </si>
  <si>
    <t>_40B700BPMA.</t>
  </si>
  <si>
    <t>_40B700BPMB.</t>
  </si>
  <si>
    <t>_40B700BKM.</t>
  </si>
  <si>
    <t>_40B700BEM.</t>
  </si>
  <si>
    <t>_40B700BAM.</t>
  </si>
  <si>
    <t>_40VE1.</t>
  </si>
  <si>
    <t>_40VE1SMA.</t>
  </si>
  <si>
    <t>_40VE1SMB.</t>
  </si>
  <si>
    <t>_40VE1RMA.</t>
  </si>
  <si>
    <t>_40VE1RMB.</t>
  </si>
  <si>
    <t>_40VE1PMA.</t>
  </si>
  <si>
    <t>_40VE1PMB.</t>
  </si>
  <si>
    <t>_40VE1KM.</t>
  </si>
  <si>
    <t>_40VE1EM.</t>
  </si>
  <si>
    <t>_40VE1AM.</t>
  </si>
  <si>
    <t>_40VE2.</t>
  </si>
  <si>
    <t>_40VE2SMA.</t>
  </si>
  <si>
    <t>_40VE2SMB.</t>
  </si>
  <si>
    <t>_40VE2RMA.</t>
  </si>
  <si>
    <t>_40VE2RMB.</t>
  </si>
  <si>
    <t>_40VE2PMA.</t>
  </si>
  <si>
    <t>_40VE2PMB.</t>
  </si>
  <si>
    <t>_40VE2KM.</t>
  </si>
  <si>
    <t>_40VE2EM.</t>
  </si>
  <si>
    <t>_40VE2AM.</t>
  </si>
  <si>
    <t>_10VE1.</t>
  </si>
  <si>
    <t>_10VE1SMA.</t>
  </si>
  <si>
    <t>_10VE1SMB.</t>
  </si>
  <si>
    <t>_10VE1RMA.</t>
  </si>
  <si>
    <t>_10VE1RMB.</t>
  </si>
  <si>
    <t>_10VE1PMA.</t>
  </si>
  <si>
    <t>_10VE1PMB.</t>
  </si>
  <si>
    <t>_10VE1KM.</t>
  </si>
  <si>
    <t>_10VE1EM.</t>
  </si>
  <si>
    <t>_10VE1AM.</t>
  </si>
  <si>
    <t>_10VE2.</t>
  </si>
  <si>
    <t>_10VE2SMA.</t>
  </si>
  <si>
    <t>_10VE2SMB.</t>
  </si>
  <si>
    <t>_10VE2RMA.</t>
  </si>
  <si>
    <t>_10VE2RMB.</t>
  </si>
  <si>
    <t>_10VE2PMA.</t>
  </si>
  <si>
    <t>_10VE2PMB.</t>
  </si>
  <si>
    <t>_10VE2KM.</t>
  </si>
  <si>
    <t>_10VE2EM.</t>
  </si>
  <si>
    <t>_10VE2AM.</t>
  </si>
  <si>
    <t>_12VE1.</t>
  </si>
  <si>
    <t>_12VE1SMA.</t>
  </si>
  <si>
    <t>_12VE1SMB.</t>
  </si>
  <si>
    <t>_12VE1RMA.</t>
  </si>
  <si>
    <t>_12VE1RMB.</t>
  </si>
  <si>
    <t>_12VE1PMA.</t>
  </si>
  <si>
    <t>_12VE1PMB.</t>
  </si>
  <si>
    <t>_12VE1KM.</t>
  </si>
  <si>
    <t>_12VE1EM.</t>
  </si>
  <si>
    <t>_12VE1AM.</t>
  </si>
  <si>
    <t>_12VE2.</t>
  </si>
  <si>
    <t>_12VE2SMA.</t>
  </si>
  <si>
    <t>_12VE2SMB.</t>
  </si>
  <si>
    <t>_12VE2RMA.</t>
  </si>
  <si>
    <t>_12VE2RMB.</t>
  </si>
  <si>
    <t>_12VE2PMA.</t>
  </si>
  <si>
    <t>_12VE2PMB.</t>
  </si>
  <si>
    <t>_12VE2KM.</t>
  </si>
  <si>
    <t>_12VE2EM.</t>
  </si>
  <si>
    <t>_12VE2AM.</t>
  </si>
  <si>
    <t>_14VE1.</t>
  </si>
  <si>
    <t>_14VE1SMA.</t>
  </si>
  <si>
    <t>_14VE1SMB.</t>
  </si>
  <si>
    <t>_14VE1RMA.</t>
  </si>
  <si>
    <t>_14VE1RMB.</t>
  </si>
  <si>
    <t>_14VE1PMA.</t>
  </si>
  <si>
    <t>_14VE1PMB.</t>
  </si>
  <si>
    <t>_14VE1KM.</t>
  </si>
  <si>
    <t>_14VE1EM.</t>
  </si>
  <si>
    <t>_14VE1AM.</t>
  </si>
  <si>
    <t>_14VE2.</t>
  </si>
  <si>
    <t>_14VE2SMA.</t>
  </si>
  <si>
    <t>_14VE2SMB.</t>
  </si>
  <si>
    <t>_14VE2RMA.</t>
  </si>
  <si>
    <t>_14VE2RMB.</t>
  </si>
  <si>
    <t>_14VE2PMA.</t>
  </si>
  <si>
    <t>_14VE2PMB.</t>
  </si>
  <si>
    <t>_14VE2KM.</t>
  </si>
  <si>
    <t>_14VE2EM.</t>
  </si>
  <si>
    <t>_14VE2AM.</t>
  </si>
  <si>
    <t>_16VE1.</t>
  </si>
  <si>
    <t>_16VE1SMA.</t>
  </si>
  <si>
    <t>_16VE1SMB.</t>
  </si>
  <si>
    <t>_16VE1RMA.</t>
  </si>
  <si>
    <t>_16VE1RMB.</t>
  </si>
  <si>
    <t>_16VE1PMA.</t>
  </si>
  <si>
    <t>_16VE1PMB.</t>
  </si>
  <si>
    <t>_16VE1KM.</t>
  </si>
  <si>
    <t>_16VE1EM.</t>
  </si>
  <si>
    <t>_16VE1AM.</t>
  </si>
  <si>
    <t>_16VE2.</t>
  </si>
  <si>
    <t>_16VE2SMA.</t>
  </si>
  <si>
    <t>_16VE2SMB.</t>
  </si>
  <si>
    <t>_16VE2RMA.</t>
  </si>
  <si>
    <t>_16VE2RMB.</t>
  </si>
  <si>
    <t>_16VE2PMA.</t>
  </si>
  <si>
    <t>_16VE2PMB.</t>
  </si>
  <si>
    <t>_16VE2KM.</t>
  </si>
  <si>
    <t>_16VE2EM.</t>
  </si>
  <si>
    <t>_16VE2AM.</t>
  </si>
  <si>
    <t>_18VE1.</t>
  </si>
  <si>
    <t>_18VE1SMA.</t>
  </si>
  <si>
    <t>_18VE1SMB.</t>
  </si>
  <si>
    <t>_18VE1RMA.</t>
  </si>
  <si>
    <t>_18VE1RMB.</t>
  </si>
  <si>
    <t>_18VE1PMA.</t>
  </si>
  <si>
    <t>_18VE1PMB.</t>
  </si>
  <si>
    <t>_18VE1KM.</t>
  </si>
  <si>
    <t>_18VE1EM.</t>
  </si>
  <si>
    <t>_18VE1AM.</t>
  </si>
  <si>
    <t>_18VE2.</t>
  </si>
  <si>
    <t>_18VE2SMA.</t>
  </si>
  <si>
    <t>_18VE2SMB.</t>
  </si>
  <si>
    <t>_18VE2RMA.</t>
  </si>
  <si>
    <t>_18VE2RMB.</t>
  </si>
  <si>
    <t>_18VE2PMA.</t>
  </si>
  <si>
    <t>_18VE2PMB.</t>
  </si>
  <si>
    <t>_18VE2KM.</t>
  </si>
  <si>
    <t>_18VE2EM.</t>
  </si>
  <si>
    <t>_18VE2AM.</t>
  </si>
  <si>
    <t>_20VE1.</t>
  </si>
  <si>
    <t>_20VE1SMA.</t>
  </si>
  <si>
    <t>_20VE1SMB.</t>
  </si>
  <si>
    <t>_20VE1RMA.</t>
  </si>
  <si>
    <t>_20VE1RMB.</t>
  </si>
  <si>
    <t>_20VE1PMA.</t>
  </si>
  <si>
    <t>_20VE1PMB.</t>
  </si>
  <si>
    <t>_20VE1KM.</t>
  </si>
  <si>
    <t>_20VE1EM.</t>
  </si>
  <si>
    <t>_20VE1AM.</t>
  </si>
  <si>
    <t>_20VE2.</t>
  </si>
  <si>
    <t>_20VE2SMA.</t>
  </si>
  <si>
    <t>_20VE2SMB.</t>
  </si>
  <si>
    <t>_20VE2RMA.</t>
  </si>
  <si>
    <t>_20VE2RMB.</t>
  </si>
  <si>
    <t>_20VE2PMA.</t>
  </si>
  <si>
    <t>_20VE2PMB.</t>
  </si>
  <si>
    <t>_20VE2KM.</t>
  </si>
  <si>
    <t>_20VE2EM.</t>
  </si>
  <si>
    <t>_20VE2AM.</t>
  </si>
  <si>
    <t>_22VE1.</t>
  </si>
  <si>
    <t>_22VE1SMA.</t>
  </si>
  <si>
    <t>_22VE1SMB.</t>
  </si>
  <si>
    <t>_22VE1RMA.</t>
  </si>
  <si>
    <t>_22VE1RMB.</t>
  </si>
  <si>
    <t>_22VE1PMA.</t>
  </si>
  <si>
    <t>_22VE1PMB.</t>
  </si>
  <si>
    <t>_22VE1KM.</t>
  </si>
  <si>
    <t>_22VE1EM.</t>
  </si>
  <si>
    <t>_22VE1AM.</t>
  </si>
  <si>
    <t>_22VE2.</t>
  </si>
  <si>
    <t>_22VE2SMA.</t>
  </si>
  <si>
    <t>_22VE2SMB.</t>
  </si>
  <si>
    <t>_22VE2RMA.</t>
  </si>
  <si>
    <t>_22VE2RMB.</t>
  </si>
  <si>
    <t>_22VE2PMA.</t>
  </si>
  <si>
    <t>_22VE2PMB.</t>
  </si>
  <si>
    <t>_22VE2KM.</t>
  </si>
  <si>
    <t>_22VE2EM.</t>
  </si>
  <si>
    <t>_22VE2AM.</t>
  </si>
  <si>
    <t>_26VE1.</t>
  </si>
  <si>
    <t>_26VE1SMA.</t>
  </si>
  <si>
    <t>_26VE1SMB.</t>
  </si>
  <si>
    <t>_26VE1RMA.</t>
  </si>
  <si>
    <t>_26VE1RMB.</t>
  </si>
  <si>
    <t>_26VE1PMA.</t>
  </si>
  <si>
    <t>_26VE1PMB.</t>
  </si>
  <si>
    <t>_26VE1KM.</t>
  </si>
  <si>
    <t>_26VE1EM.</t>
  </si>
  <si>
    <t>_26VE1AM.</t>
  </si>
  <si>
    <t>_26VE2.</t>
  </si>
  <si>
    <t>_26VE2SMA.</t>
  </si>
  <si>
    <t>_26VE2SMB.</t>
  </si>
  <si>
    <t>_26VE2RMA.</t>
  </si>
  <si>
    <t>_26VE2RMB.</t>
  </si>
  <si>
    <t>_26VE2PMA.</t>
  </si>
  <si>
    <t>_26VE2PMB.</t>
  </si>
  <si>
    <t>_26VE2KM.</t>
  </si>
  <si>
    <t>_26VE2EM.</t>
  </si>
  <si>
    <t>_26VE2AM.</t>
  </si>
  <si>
    <t>_30VE1.</t>
  </si>
  <si>
    <t>_30VE1SMA.</t>
  </si>
  <si>
    <t>_30VE1SMB.</t>
  </si>
  <si>
    <t>_30VE1RMA.</t>
  </si>
  <si>
    <t>_30VE1RMB.</t>
  </si>
  <si>
    <t>_30VE1PMA.</t>
  </si>
  <si>
    <t>_30VE1PMB.</t>
  </si>
  <si>
    <t>_30VE1KM.</t>
  </si>
  <si>
    <t>_30VE1EM.</t>
  </si>
  <si>
    <t>_30VE1AM.</t>
  </si>
  <si>
    <t>_30VE2.</t>
  </si>
  <si>
    <t>_30VE2SMA.</t>
  </si>
  <si>
    <t>_30VE2SMB.</t>
  </si>
  <si>
    <t>_30VE2RMA.</t>
  </si>
  <si>
    <t>_30VE2RMB.</t>
  </si>
  <si>
    <t>_30VE2PMA.</t>
  </si>
  <si>
    <t>_30VE2PMB.</t>
  </si>
  <si>
    <t>_30VE2KM.</t>
  </si>
  <si>
    <t>_30VE2EM.</t>
  </si>
  <si>
    <t>_30VE2AM.</t>
  </si>
  <si>
    <t>_34VE1.</t>
  </si>
  <si>
    <t>_34VE1SMA.</t>
  </si>
  <si>
    <t>_34VE1SMB.</t>
  </si>
  <si>
    <t>_34VE1RMA.</t>
  </si>
  <si>
    <t>_34VE1RMB.</t>
  </si>
  <si>
    <t>_34VE1PMA.</t>
  </si>
  <si>
    <t>_34VE1PMB.</t>
  </si>
  <si>
    <t>_34VE1KM.</t>
  </si>
  <si>
    <t>_34VE1EM.</t>
  </si>
  <si>
    <t>_34VE1AM.</t>
  </si>
  <si>
    <t>_34VE2.</t>
  </si>
  <si>
    <t>_34VE2SMA.</t>
  </si>
  <si>
    <t>_34VE2SMB.</t>
  </si>
  <si>
    <t>_34VE2RMA.</t>
  </si>
  <si>
    <t>_34VE2RMB.</t>
  </si>
  <si>
    <t>_34VE2PMA.</t>
  </si>
  <si>
    <t>_34VE2PMB.</t>
  </si>
  <si>
    <t>_34VE2KM.</t>
  </si>
  <si>
    <t>_34VE2EM.</t>
  </si>
  <si>
    <t>_34VE2AM.</t>
  </si>
  <si>
    <t>FormB500B10.</t>
  </si>
  <si>
    <t>FormB500B12.</t>
  </si>
  <si>
    <t>FormB500B14.</t>
  </si>
  <si>
    <t>FormB500B16.</t>
  </si>
  <si>
    <t>FormB500B18.</t>
  </si>
  <si>
    <t>FormB500B20.</t>
  </si>
  <si>
    <t>FormB500B22.</t>
  </si>
  <si>
    <t>FormB500B26.</t>
  </si>
  <si>
    <t>FormB500B30.</t>
  </si>
  <si>
    <t>FormB500B34.</t>
  </si>
  <si>
    <t>FormB500B40.</t>
  </si>
  <si>
    <t>FormB500C10.</t>
  </si>
  <si>
    <t>FormB500C12.</t>
  </si>
  <si>
    <t>FormB500C14.</t>
  </si>
  <si>
    <t>FormB500C16.</t>
  </si>
  <si>
    <t>FormB500C18.</t>
  </si>
  <si>
    <t>FormB500C20.</t>
  </si>
  <si>
    <t>FormB500C22.</t>
  </si>
  <si>
    <t>FormB500C26.</t>
  </si>
  <si>
    <t>FormB500C30.</t>
  </si>
  <si>
    <t>FormB500C34.</t>
  </si>
  <si>
    <t>FormB500C40.</t>
  </si>
  <si>
    <t>FormB700B10.</t>
  </si>
  <si>
    <t>FormB700B12.</t>
  </si>
  <si>
    <t>FormB700B14.</t>
  </si>
  <si>
    <t>FormB700B16.</t>
  </si>
  <si>
    <t>FormB700B18.</t>
  </si>
  <si>
    <t>FormB700B20.</t>
  </si>
  <si>
    <t>FormB700B22.</t>
  </si>
  <si>
    <t>FormB700B26.</t>
  </si>
  <si>
    <t>FormB700B30.</t>
  </si>
  <si>
    <t>FormB700B34.</t>
  </si>
  <si>
    <t>FormB700B40.</t>
  </si>
  <si>
    <t>FormVE110.</t>
  </si>
  <si>
    <t>FormVE112.</t>
  </si>
  <si>
    <t>FormVE114.</t>
  </si>
  <si>
    <t>FormVE116.</t>
  </si>
  <si>
    <t>FormVE118.</t>
  </si>
  <si>
    <t>FormVE120.</t>
  </si>
  <si>
    <t>FormVE122.</t>
  </si>
  <si>
    <t>FormVE126.</t>
  </si>
  <si>
    <t>FormVE130.</t>
  </si>
  <si>
    <t>FormVE134.</t>
  </si>
  <si>
    <t>FormVE140.</t>
  </si>
  <si>
    <t>FormVE210.</t>
  </si>
  <si>
    <t>FormVE212.</t>
  </si>
  <si>
    <t>FormVE214.</t>
  </si>
  <si>
    <t>FormVE216.</t>
  </si>
  <si>
    <t>FormVE218.</t>
  </si>
  <si>
    <t>FormVE220.</t>
  </si>
  <si>
    <t>FormVE222.</t>
  </si>
  <si>
    <t>FormVE226.</t>
  </si>
  <si>
    <t>FormVE230.</t>
  </si>
  <si>
    <t>FormVE234.</t>
  </si>
  <si>
    <t>FormVE240.</t>
  </si>
  <si>
    <t>10-G-B500B</t>
  </si>
  <si>
    <t>12-G-B500B</t>
  </si>
  <si>
    <t>14-G-B500B</t>
  </si>
  <si>
    <t>16-G-B500B</t>
  </si>
  <si>
    <t>18-G-B500B</t>
  </si>
  <si>
    <t>20-G-B500B</t>
  </si>
  <si>
    <t>22-G-B500B</t>
  </si>
  <si>
    <t>26-G-B500B</t>
  </si>
  <si>
    <t>30-G-B500B</t>
  </si>
  <si>
    <t>34-G-B500B</t>
  </si>
  <si>
    <t>40-G-B500B</t>
  </si>
  <si>
    <t>10-PSB-B500B</t>
  </si>
  <si>
    <t>12-PSB-B500B</t>
  </si>
  <si>
    <t>14-PSB-B500B</t>
  </si>
  <si>
    <t>16-PSB-B500B</t>
  </si>
  <si>
    <t>18-PSB-B500B</t>
  </si>
  <si>
    <t>20-PSB-B500B</t>
  </si>
  <si>
    <t>22-PSB-B500B</t>
  </si>
  <si>
    <t>26-PSB-B500B</t>
  </si>
  <si>
    <t>30-PSB-B500B</t>
  </si>
  <si>
    <t>34-PSB-B500B</t>
  </si>
  <si>
    <t>40-PSB-B500B</t>
  </si>
  <si>
    <t>10-J-B500B</t>
  </si>
  <si>
    <t>12-J-B500B</t>
  </si>
  <si>
    <t>14-J-B500B</t>
  </si>
  <si>
    <t>16-J-B500B</t>
  </si>
  <si>
    <t>18-J-B500B</t>
  </si>
  <si>
    <t>20-J-B500B</t>
  </si>
  <si>
    <t>22-J-B500B</t>
  </si>
  <si>
    <t>26-J-B500B</t>
  </si>
  <si>
    <t>30-J-B500B</t>
  </si>
  <si>
    <t>34-J-B500B</t>
  </si>
  <si>
    <t>40-J-B500B</t>
  </si>
  <si>
    <t>10-K-B500B</t>
  </si>
  <si>
    <t>12-K-B500B</t>
  </si>
  <si>
    <t>14-K-B500B</t>
  </si>
  <si>
    <t>16-K-B500B</t>
  </si>
  <si>
    <t>18-K-B500B</t>
  </si>
  <si>
    <t>20-K-B500B</t>
  </si>
  <si>
    <t>22-K-B500B</t>
  </si>
  <si>
    <t>26-K-B500B</t>
  </si>
  <si>
    <t>30-K-B500B</t>
  </si>
  <si>
    <t>34-K-B500B</t>
  </si>
  <si>
    <t>40-K-B500B</t>
  </si>
  <si>
    <t>10-L-B500B</t>
  </si>
  <si>
    <t>12-L-B500B</t>
  </si>
  <si>
    <t>14-L-B500B</t>
  </si>
  <si>
    <t>16-L-B500B</t>
  </si>
  <si>
    <t>18-L-B500B</t>
  </si>
  <si>
    <t>20-L-B500B</t>
  </si>
  <si>
    <t>22-L-B500B</t>
  </si>
  <si>
    <t>26-L-B500B</t>
  </si>
  <si>
    <t>30-L-B500B</t>
  </si>
  <si>
    <t>34-L-B500B</t>
  </si>
  <si>
    <t>40-L-B500B</t>
  </si>
  <si>
    <t>10-U-B500B</t>
  </si>
  <si>
    <t>12-U-B500B</t>
  </si>
  <si>
    <t>14-U-B500B</t>
  </si>
  <si>
    <t>16-U-B500B</t>
  </si>
  <si>
    <t>18-U-B500B</t>
  </si>
  <si>
    <t>20-U-B500B</t>
  </si>
  <si>
    <t>22-U-B500B</t>
  </si>
  <si>
    <t>26-U-B500B</t>
  </si>
  <si>
    <t>30-U-B500B</t>
  </si>
  <si>
    <t>34-U-B500B</t>
  </si>
  <si>
    <t>40-U-B500B</t>
  </si>
  <si>
    <t>10-D-B500B</t>
  </si>
  <si>
    <t>12-D-B500B</t>
  </si>
  <si>
    <t>14-D-B500B</t>
  </si>
  <si>
    <t>16-D-B500B</t>
  </si>
  <si>
    <t>18-D-B500B</t>
  </si>
  <si>
    <t>20-D-B500B</t>
  </si>
  <si>
    <t>22-D-B500B</t>
  </si>
  <si>
    <t>26-D-B500B</t>
  </si>
  <si>
    <t>30-D-B500B</t>
  </si>
  <si>
    <t>34-D-B500B</t>
  </si>
  <si>
    <t>40-D-B500B</t>
  </si>
  <si>
    <t>10-G-B500C</t>
  </si>
  <si>
    <t>12-G-B500C</t>
  </si>
  <si>
    <t>14-G-B500C</t>
  </si>
  <si>
    <t>16-G-B500C</t>
  </si>
  <si>
    <t>18-G-B500C</t>
  </si>
  <si>
    <t>20-G-B500C</t>
  </si>
  <si>
    <t>22-G-B500C</t>
  </si>
  <si>
    <t>26-G-B500C</t>
  </si>
  <si>
    <t>30-G-B500C</t>
  </si>
  <si>
    <t>34-G-B500C</t>
  </si>
  <si>
    <t>40-G-B500C</t>
  </si>
  <si>
    <t>10-PSB-B500C</t>
  </si>
  <si>
    <t>12-PSB-B500C</t>
  </si>
  <si>
    <t>14-PSB-B500C</t>
  </si>
  <si>
    <t>16-PSB-B500C</t>
  </si>
  <si>
    <t>18-PSB-B500C</t>
  </si>
  <si>
    <t>20-PSB-B500C</t>
  </si>
  <si>
    <t>22-PSB-B500C</t>
  </si>
  <si>
    <t>26-PSB-B500C</t>
  </si>
  <si>
    <t>30-PSB-B500C</t>
  </si>
  <si>
    <t>34-PSB-B500C</t>
  </si>
  <si>
    <t>40-PSB-B500C</t>
  </si>
  <si>
    <t>10-J-B500C</t>
  </si>
  <si>
    <t>12-J-B500C</t>
  </si>
  <si>
    <t>14-J-B500C</t>
  </si>
  <si>
    <t>16-J-B500C</t>
  </si>
  <si>
    <t>18-J-B500C</t>
  </si>
  <si>
    <t>20-J-B500C</t>
  </si>
  <si>
    <t>22-J-B500C</t>
  </si>
  <si>
    <t>26-J-B500C</t>
  </si>
  <si>
    <t>30-J-B500C</t>
  </si>
  <si>
    <t>34-J-B500C</t>
  </si>
  <si>
    <t>40-J-B500C</t>
  </si>
  <si>
    <t>10-K-B500C</t>
  </si>
  <si>
    <t>12-K-B500C</t>
  </si>
  <si>
    <t>14-K-B500C</t>
  </si>
  <si>
    <t>16-K-B500C</t>
  </si>
  <si>
    <t>18-K-B500C</t>
  </si>
  <si>
    <t>20-K-B500C</t>
  </si>
  <si>
    <t>22-K-B500C</t>
  </si>
  <si>
    <t>26-K-B500C</t>
  </si>
  <si>
    <t>30-K-B500C</t>
  </si>
  <si>
    <t>34-K-B500C</t>
  </si>
  <si>
    <t>40-K-B500C</t>
  </si>
  <si>
    <t>10-L-B500C</t>
  </si>
  <si>
    <t>12-L-B500C</t>
  </si>
  <si>
    <t>14-L-B500C</t>
  </si>
  <si>
    <t>16-L-B500C</t>
  </si>
  <si>
    <t>18-L-B500C</t>
  </si>
  <si>
    <t>20-L-B500C</t>
  </si>
  <si>
    <t>22-L-B500C</t>
  </si>
  <si>
    <t>26-L-B500C</t>
  </si>
  <si>
    <t>30-L-B500C</t>
  </si>
  <si>
    <t>34-L-B500C</t>
  </si>
  <si>
    <t>40-L-B500C</t>
  </si>
  <si>
    <t>10-U-B500C</t>
  </si>
  <si>
    <t>12-U-B500C</t>
  </si>
  <si>
    <t>14-U-B500C</t>
  </si>
  <si>
    <t>16-U-B500C</t>
  </si>
  <si>
    <t>18-U-B500C</t>
  </si>
  <si>
    <t>20-U-B500C</t>
  </si>
  <si>
    <t>22-U-B500C</t>
  </si>
  <si>
    <t>26-U-B500C</t>
  </si>
  <si>
    <t>30-U-B500C</t>
  </si>
  <si>
    <t>34-U-B500C</t>
  </si>
  <si>
    <t>40-U-B500C</t>
  </si>
  <si>
    <t>10-D-B500C</t>
  </si>
  <si>
    <t>12-D-B500C</t>
  </si>
  <si>
    <t>14-D-B500C</t>
  </si>
  <si>
    <t>16-D-B500C</t>
  </si>
  <si>
    <t>18-D-B500C</t>
  </si>
  <si>
    <t>20-D-B500C</t>
  </si>
  <si>
    <t>22-D-B500C</t>
  </si>
  <si>
    <t>26-D-B500C</t>
  </si>
  <si>
    <t>30-D-B500C</t>
  </si>
  <si>
    <t>34-D-B500C</t>
  </si>
  <si>
    <t>40-D-B500C</t>
  </si>
  <si>
    <t>10-G-B700B</t>
  </si>
  <si>
    <t>12-G-B700B</t>
  </si>
  <si>
    <t>14-G-B700B</t>
  </si>
  <si>
    <t>16-G-B700B</t>
  </si>
  <si>
    <t>18-G-B700B</t>
  </si>
  <si>
    <t>20-G-B700B</t>
  </si>
  <si>
    <t>22-G-B700B</t>
  </si>
  <si>
    <t>26-G-B700B</t>
  </si>
  <si>
    <t>30-G-B700B</t>
  </si>
  <si>
    <t>34-G-B700B</t>
  </si>
  <si>
    <t>40-G-B700B</t>
  </si>
  <si>
    <t>10-PSB-B700B</t>
  </si>
  <si>
    <t>12-PSB-B700B</t>
  </si>
  <si>
    <t>14-PSB-B700B</t>
  </si>
  <si>
    <t>16-PSB-B700B</t>
  </si>
  <si>
    <t>18-PSB-B700B</t>
  </si>
  <si>
    <t>20-PSB-B700B</t>
  </si>
  <si>
    <t>22-PSB-B700B</t>
  </si>
  <si>
    <t>26-PSB-B700B</t>
  </si>
  <si>
    <t>30-PSB-B700B</t>
  </si>
  <si>
    <t>34-PSB-B700B</t>
  </si>
  <si>
    <t>40-PSB-B700B</t>
  </si>
  <si>
    <t>10-J-B700B</t>
  </si>
  <si>
    <t>12-J-B700B</t>
  </si>
  <si>
    <t>14-J-B700B</t>
  </si>
  <si>
    <t>16-J-B700B</t>
  </si>
  <si>
    <t>18-J-B700B</t>
  </si>
  <si>
    <t>20-J-B700B</t>
  </si>
  <si>
    <t>22-J-B700B</t>
  </si>
  <si>
    <t>26-J-B700B</t>
  </si>
  <si>
    <t>30-J-B700B</t>
  </si>
  <si>
    <t>34-J-B700B</t>
  </si>
  <si>
    <t>40-J-B700B</t>
  </si>
  <si>
    <t>10-K-B700B</t>
  </si>
  <si>
    <t>12-K-B700B</t>
  </si>
  <si>
    <t>14-K-B700B</t>
  </si>
  <si>
    <t>16-K-B700B</t>
  </si>
  <si>
    <t>18-K-B700B</t>
  </si>
  <si>
    <t>20-K-B700B</t>
  </si>
  <si>
    <t>22-K-B700B</t>
  </si>
  <si>
    <t>26-K-B700B</t>
  </si>
  <si>
    <t>30-K-B700B</t>
  </si>
  <si>
    <t>34-K-B700B</t>
  </si>
  <si>
    <t>40-K-B700B</t>
  </si>
  <si>
    <t>10-L-B700B</t>
  </si>
  <si>
    <t>12-L-B700B</t>
  </si>
  <si>
    <t>14-L-B700B</t>
  </si>
  <si>
    <t>16-L-B700B</t>
  </si>
  <si>
    <t>18-L-B700B</t>
  </si>
  <si>
    <t>20-L-B700B</t>
  </si>
  <si>
    <t>22-L-B700B</t>
  </si>
  <si>
    <t>26-L-B700B</t>
  </si>
  <si>
    <t>30-L-B700B</t>
  </si>
  <si>
    <t>34-L-B700B</t>
  </si>
  <si>
    <t>40-L-B700B</t>
  </si>
  <si>
    <t>10-U-B700B</t>
  </si>
  <si>
    <t>12-U-B700B</t>
  </si>
  <si>
    <t>14-U-B700B</t>
  </si>
  <si>
    <t>16-U-B700B</t>
  </si>
  <si>
    <t>18-U-B700B</t>
  </si>
  <si>
    <t>20-U-B700B</t>
  </si>
  <si>
    <t>22-U-B700B</t>
  </si>
  <si>
    <t>26-U-B700B</t>
  </si>
  <si>
    <t>30-U-B700B</t>
  </si>
  <si>
    <t>34-U-B700B</t>
  </si>
  <si>
    <t>40-U-B700B</t>
  </si>
  <si>
    <t>10-D-B700B</t>
  </si>
  <si>
    <t>12-D-B700B</t>
  </si>
  <si>
    <t>14-D-B700B</t>
  </si>
  <si>
    <t>16-D-B700B</t>
  </si>
  <si>
    <t>18-D-B700B</t>
  </si>
  <si>
    <t>20-D-B700B</t>
  </si>
  <si>
    <t>22-D-B700B</t>
  </si>
  <si>
    <t>26-D-B700B</t>
  </si>
  <si>
    <t>30-D-B700B</t>
  </si>
  <si>
    <t>34-D-B700B</t>
  </si>
  <si>
    <t>40-D-B700B</t>
  </si>
  <si>
    <t>10-G-VE1</t>
  </si>
  <si>
    <t>12-G-VE1</t>
  </si>
  <si>
    <t>14-G-VE1</t>
  </si>
  <si>
    <t>16-G-VE1</t>
  </si>
  <si>
    <t>18-G-VE1</t>
  </si>
  <si>
    <t>20-G-VE1</t>
  </si>
  <si>
    <t>22-G-VE1</t>
  </si>
  <si>
    <t>26-G-VE1</t>
  </si>
  <si>
    <t>30-G-VE1</t>
  </si>
  <si>
    <t>34-G-VE1</t>
  </si>
  <si>
    <t>40-G-VE1</t>
  </si>
  <si>
    <t>10-PSB-VE1</t>
  </si>
  <si>
    <t>12-PSB-VE1</t>
  </si>
  <si>
    <t>14-PSB-VE1</t>
  </si>
  <si>
    <t>16-PSB-VE1</t>
  </si>
  <si>
    <t>18-PSB-VE1</t>
  </si>
  <si>
    <t>20-PSB-VE1</t>
  </si>
  <si>
    <t>22-PSB-VE1</t>
  </si>
  <si>
    <t>26-PSB-VE1</t>
  </si>
  <si>
    <t>30-PSB-VE1</t>
  </si>
  <si>
    <t>34-PSB-VE1</t>
  </si>
  <si>
    <t>40-PSB-VE1</t>
  </si>
  <si>
    <t>10-J-VE1</t>
  </si>
  <si>
    <t>12-J-VE1</t>
  </si>
  <si>
    <t>14-J-VE1</t>
  </si>
  <si>
    <t>16-J-VE1</t>
  </si>
  <si>
    <t>18-J-VE1</t>
  </si>
  <si>
    <t>20-J-VE1</t>
  </si>
  <si>
    <t>22-J-VE1</t>
  </si>
  <si>
    <t>26-J-VE1</t>
  </si>
  <si>
    <t>30-J-VE1</t>
  </si>
  <si>
    <t>34-J-VE1</t>
  </si>
  <si>
    <t>40-J-VE1</t>
  </si>
  <si>
    <t>10-K-VE1</t>
  </si>
  <si>
    <t>12-K-VE1</t>
  </si>
  <si>
    <t>14-K-VE1</t>
  </si>
  <si>
    <t>16-K-VE1</t>
  </si>
  <si>
    <t>18-K-VE1</t>
  </si>
  <si>
    <t>20-K-VE1</t>
  </si>
  <si>
    <t>22-K-VE1</t>
  </si>
  <si>
    <t>26-K-VE1</t>
  </si>
  <si>
    <t>30-K-VE1</t>
  </si>
  <si>
    <t>34-K-VE1</t>
  </si>
  <si>
    <t>40-K-VE1</t>
  </si>
  <si>
    <t>10-L-VE1</t>
  </si>
  <si>
    <t>12-L-VE1</t>
  </si>
  <si>
    <t>14-L-VE1</t>
  </si>
  <si>
    <t>16-L-VE1</t>
  </si>
  <si>
    <t>18-L-VE1</t>
  </si>
  <si>
    <t>20-L-VE1</t>
  </si>
  <si>
    <t>22-L-VE1</t>
  </si>
  <si>
    <t>26-L-VE1</t>
  </si>
  <si>
    <t>30-L-VE1</t>
  </si>
  <si>
    <t>34-L-VE1</t>
  </si>
  <si>
    <t>40-L-VE1</t>
  </si>
  <si>
    <t>10-U-VE1</t>
  </si>
  <si>
    <t>12-U-VE1</t>
  </si>
  <si>
    <t>14-U-VE1</t>
  </si>
  <si>
    <t>16-U-VE1</t>
  </si>
  <si>
    <t>18-U-VE1</t>
  </si>
  <si>
    <t>20-U-VE1</t>
  </si>
  <si>
    <t>22-U-VE1</t>
  </si>
  <si>
    <t>26-U-VE1</t>
  </si>
  <si>
    <t>30-U-VE1</t>
  </si>
  <si>
    <t>34-U-VE1</t>
  </si>
  <si>
    <t>40-U-VE1</t>
  </si>
  <si>
    <t>10-D-VE1</t>
  </si>
  <si>
    <t>12-D-VE1</t>
  </si>
  <si>
    <t>14-D-VE1</t>
  </si>
  <si>
    <t>16-D-VE1</t>
  </si>
  <si>
    <t>18-D-VE1</t>
  </si>
  <si>
    <t>20-D-VE1</t>
  </si>
  <si>
    <t>22-D-VE1</t>
  </si>
  <si>
    <t>26-D-VE1</t>
  </si>
  <si>
    <t>30-D-VE1</t>
  </si>
  <si>
    <t>34-D-VE1</t>
  </si>
  <si>
    <t>40-D-VE1</t>
  </si>
  <si>
    <t>10-G-VE2</t>
  </si>
  <si>
    <t>12-G-VE2</t>
  </si>
  <si>
    <t>14-G-VE2</t>
  </si>
  <si>
    <t>16-G-VE2</t>
  </si>
  <si>
    <t>18-G-VE2</t>
  </si>
  <si>
    <t>20-G-VE2</t>
  </si>
  <si>
    <t>22-G-VE2</t>
  </si>
  <si>
    <t>26-G-VE2</t>
  </si>
  <si>
    <t>30-G-VE2</t>
  </si>
  <si>
    <t>34-G-VE2</t>
  </si>
  <si>
    <t>40-G-VE2</t>
  </si>
  <si>
    <t>10-PSB-VE2</t>
  </si>
  <si>
    <t>12-PSB-VE2</t>
  </si>
  <si>
    <t>14-PSB-VE2</t>
  </si>
  <si>
    <t>16-PSB-VE2</t>
  </si>
  <si>
    <t>18-PSB-VE2</t>
  </si>
  <si>
    <t>20-PSB-VE2</t>
  </si>
  <si>
    <t>22-PSB-VE2</t>
  </si>
  <si>
    <t>26-PSB-VE2</t>
  </si>
  <si>
    <t>30-PSB-VE2</t>
  </si>
  <si>
    <t>34-PSB-VE2</t>
  </si>
  <si>
    <t>40-PSB-VE2</t>
  </si>
  <si>
    <t>10-J-VE2</t>
  </si>
  <si>
    <t>12-J-VE2</t>
  </si>
  <si>
    <t>14-J-VE2</t>
  </si>
  <si>
    <t>16-J-VE2</t>
  </si>
  <si>
    <t>18-J-VE2</t>
  </si>
  <si>
    <t>20-J-VE2</t>
  </si>
  <si>
    <t>22-J-VE2</t>
  </si>
  <si>
    <t>26-J-VE2</t>
  </si>
  <si>
    <t>30-J-VE2</t>
  </si>
  <si>
    <t>34-J-VE2</t>
  </si>
  <si>
    <t>40-J-VE2</t>
  </si>
  <si>
    <t>10-K-VE2</t>
  </si>
  <si>
    <t>12-K-VE2</t>
  </si>
  <si>
    <t>14-K-VE2</t>
  </si>
  <si>
    <t>16-K-VE2</t>
  </si>
  <si>
    <t>18-K-VE2</t>
  </si>
  <si>
    <t>20-K-VE2</t>
  </si>
  <si>
    <t>22-K-VE2</t>
  </si>
  <si>
    <t>26-K-VE2</t>
  </si>
  <si>
    <t>30-K-VE2</t>
  </si>
  <si>
    <t>34-K-VE2</t>
  </si>
  <si>
    <t>40-K-VE2</t>
  </si>
  <si>
    <t>10-L-VE2</t>
  </si>
  <si>
    <t>12-L-VE2</t>
  </si>
  <si>
    <t>14-L-VE2</t>
  </si>
  <si>
    <t>16-L-VE2</t>
  </si>
  <si>
    <t>18-L-VE2</t>
  </si>
  <si>
    <t>20-L-VE2</t>
  </si>
  <si>
    <t>22-L-VE2</t>
  </si>
  <si>
    <t>26-L-VE2</t>
  </si>
  <si>
    <t>30-L-VE2</t>
  </si>
  <si>
    <t>34-L-VE2</t>
  </si>
  <si>
    <t>40-L-VE2</t>
  </si>
  <si>
    <t>10-U-VE2</t>
  </si>
  <si>
    <t>12-U-VE2</t>
  </si>
  <si>
    <t>14-U-VE2</t>
  </si>
  <si>
    <t>16-U-VE2</t>
  </si>
  <si>
    <t>18-U-VE2</t>
  </si>
  <si>
    <t>20-U-VE2</t>
  </si>
  <si>
    <t>22-U-VE2</t>
  </si>
  <si>
    <t>26-U-VE2</t>
  </si>
  <si>
    <t>30-U-VE2</t>
  </si>
  <si>
    <t>34-U-VE2</t>
  </si>
  <si>
    <t>40-U-VE2</t>
  </si>
  <si>
    <t>10-D-VE2</t>
  </si>
  <si>
    <t>12-D-VE2</t>
  </si>
  <si>
    <t>14-D-VE2</t>
  </si>
  <si>
    <t>16-D-VE2</t>
  </si>
  <si>
    <t>18-D-VE2</t>
  </si>
  <si>
    <t>20-D-VE2</t>
  </si>
  <si>
    <t>22-D-VE2</t>
  </si>
  <si>
    <t>26-D-VE2</t>
  </si>
  <si>
    <t>30-D-VE2</t>
  </si>
  <si>
    <t>34-D-VE2</t>
  </si>
  <si>
    <t>40-D-VE2</t>
  </si>
  <si>
    <t>RMA12/(10)</t>
  </si>
  <si>
    <t>RMA16/(14)</t>
  </si>
  <si>
    <t>RMA18/(16)</t>
  </si>
  <si>
    <t>RMA20/(16)</t>
  </si>
  <si>
    <t>RMA22/(18)</t>
  </si>
  <si>
    <t>RMA26/(22)</t>
  </si>
  <si>
    <t>RMA30/(26)</t>
  </si>
  <si>
    <t>RMA34/(30)</t>
  </si>
  <si>
    <t>RMA40/(34)</t>
  </si>
  <si>
    <t>RMB(12)/10</t>
  </si>
  <si>
    <t>RMB(16)/14</t>
  </si>
  <si>
    <t>RMB(18)/16</t>
  </si>
  <si>
    <t>RMB(20)/16</t>
  </si>
  <si>
    <t>RMB(22)/18</t>
  </si>
  <si>
    <t>RMB(26)/22</t>
  </si>
  <si>
    <t>RMB(30)/26</t>
  </si>
  <si>
    <t>RMB(34)/30</t>
  </si>
  <si>
    <t>RMB(40)/34</t>
  </si>
  <si>
    <t>RMB(14)/12</t>
  </si>
  <si>
    <t>RMA14/(12)</t>
  </si>
  <si>
    <t>SMA18 + NTL</t>
  </si>
  <si>
    <t>SMB18</t>
  </si>
  <si>
    <t>SMA26 + NTL / SMA26 + NTL</t>
  </si>
  <si>
    <t>Farbcode
M1</t>
  </si>
  <si>
    <t>Farbcode
M2</t>
  </si>
  <si>
    <t>NT</t>
  </si>
  <si>
    <t>MT</t>
  </si>
  <si>
    <t>SMA10</t>
  </si>
  <si>
    <t>SMA12</t>
  </si>
  <si>
    <t>SMA14</t>
  </si>
  <si>
    <t>SMA16</t>
  </si>
  <si>
    <t>SMA18</t>
  </si>
  <si>
    <t>SMA20</t>
  </si>
  <si>
    <t>SMA22</t>
  </si>
  <si>
    <t>SMA26</t>
  </si>
  <si>
    <t>SMA34</t>
  </si>
  <si>
    <t>SMA40</t>
  </si>
  <si>
    <t>SMB10</t>
  </si>
  <si>
    <t>SMB12</t>
  </si>
  <si>
    <t>SMB14</t>
  </si>
  <si>
    <t>SMB16</t>
  </si>
  <si>
    <t>SMB20</t>
  </si>
  <si>
    <t>SMB22</t>
  </si>
  <si>
    <t>SMB26</t>
  </si>
  <si>
    <t>SMB34</t>
  </si>
  <si>
    <t>SMB40</t>
  </si>
  <si>
    <t>PMA10</t>
  </si>
  <si>
    <t>PMA12</t>
  </si>
  <si>
    <t>PMA14</t>
  </si>
  <si>
    <t>PMA16</t>
  </si>
  <si>
    <t>PMA18</t>
  </si>
  <si>
    <t>PMA20</t>
  </si>
  <si>
    <t>PMA22</t>
  </si>
  <si>
    <t>PMA26</t>
  </si>
  <si>
    <t>PMA34</t>
  </si>
  <si>
    <t>PMA40</t>
  </si>
  <si>
    <t>PMB10</t>
  </si>
  <si>
    <t>PMB12</t>
  </si>
  <si>
    <t>PMB14</t>
  </si>
  <si>
    <t>PMB16</t>
  </si>
  <si>
    <t>PMB18</t>
  </si>
  <si>
    <t>PMB20</t>
  </si>
  <si>
    <t>PMB22</t>
  </si>
  <si>
    <t>PMB26</t>
  </si>
  <si>
    <t>PMB34</t>
  </si>
  <si>
    <t>PMB40</t>
  </si>
  <si>
    <t>KM10</t>
  </si>
  <si>
    <t>KM12</t>
  </si>
  <si>
    <t>KM14</t>
  </si>
  <si>
    <t>KM16</t>
  </si>
  <si>
    <t>KM18</t>
  </si>
  <si>
    <t>KM20</t>
  </si>
  <si>
    <t>KM22</t>
  </si>
  <si>
    <t>KM26</t>
  </si>
  <si>
    <t>KM34</t>
  </si>
  <si>
    <t>KM40</t>
  </si>
  <si>
    <t>EM10</t>
  </si>
  <si>
    <t>EM12</t>
  </si>
  <si>
    <t>EM14</t>
  </si>
  <si>
    <t>EM16</t>
  </si>
  <si>
    <t>EM18</t>
  </si>
  <si>
    <t>EM20</t>
  </si>
  <si>
    <t>EM22</t>
  </si>
  <si>
    <t>EM26</t>
  </si>
  <si>
    <t>EM34</t>
  </si>
  <si>
    <t>EM40</t>
  </si>
  <si>
    <t>AM10</t>
  </si>
  <si>
    <t>AM12</t>
  </si>
  <si>
    <t>AM14</t>
  </si>
  <si>
    <t>AM16</t>
  </si>
  <si>
    <t>AM18</t>
  </si>
  <si>
    <t>AM20</t>
  </si>
  <si>
    <t>AM22</t>
  </si>
  <si>
    <t>AM26</t>
  </si>
  <si>
    <t>AM34</t>
  </si>
  <si>
    <t>AM40</t>
  </si>
  <si>
    <t>SMA30</t>
  </si>
  <si>
    <t>SMB30</t>
  </si>
  <si>
    <t>PMA30</t>
  </si>
  <si>
    <t>PMB30</t>
  </si>
  <si>
    <t>KM30</t>
  </si>
  <si>
    <t>AM30</t>
  </si>
  <si>
    <t>10-G2-B500B</t>
  </si>
  <si>
    <t>10-K2-B500B</t>
  </si>
  <si>
    <t>10-U2-B500B</t>
  </si>
  <si>
    <t>12-G2-B500B</t>
  </si>
  <si>
    <t>12-K2-B500B</t>
  </si>
  <si>
    <t>12-U2-B500B</t>
  </si>
  <si>
    <t>14-G2-B500B</t>
  </si>
  <si>
    <t>14-K2-B500B</t>
  </si>
  <si>
    <t>14-U2-B500B</t>
  </si>
  <si>
    <t>16-G2-B500B</t>
  </si>
  <si>
    <t>16-K2-B500B</t>
  </si>
  <si>
    <t>16-U2-B500B</t>
  </si>
  <si>
    <t>18-G2-B500B</t>
  </si>
  <si>
    <t>18-K2-B500B</t>
  </si>
  <si>
    <t>18-U2-B500B</t>
  </si>
  <si>
    <t>20-G2-B500B</t>
  </si>
  <si>
    <t>20-K2-B500B</t>
  </si>
  <si>
    <t>20-U2-B500B</t>
  </si>
  <si>
    <t>22-G2-B500B</t>
  </si>
  <si>
    <t>22-K2-B500B</t>
  </si>
  <si>
    <t>22-U2-B500B</t>
  </si>
  <si>
    <t>26-G2-B500B</t>
  </si>
  <si>
    <t>26-K2-B500B</t>
  </si>
  <si>
    <t>26-U2-B500B</t>
  </si>
  <si>
    <t>30-G2-B500B</t>
  </si>
  <si>
    <t>30-K2-B500B</t>
  </si>
  <si>
    <t>30-U2-B500B</t>
  </si>
  <si>
    <t>34-G2-B500B</t>
  </si>
  <si>
    <t>34-K2-B500B</t>
  </si>
  <si>
    <t>34-U2-B500B</t>
  </si>
  <si>
    <t>40-G2-B500B</t>
  </si>
  <si>
    <t>40-K2-B500B</t>
  </si>
  <si>
    <t>40-U2-B500B</t>
  </si>
  <si>
    <t>10-D2-B500B</t>
  </si>
  <si>
    <t>12-D2-B500B</t>
  </si>
  <si>
    <t>14-D2-B500B</t>
  </si>
  <si>
    <t>16-D2-B500B</t>
  </si>
  <si>
    <t>18-D2-B500B</t>
  </si>
  <si>
    <t>20-D2-B500B</t>
  </si>
  <si>
    <t>22-D2-B500B</t>
  </si>
  <si>
    <t>26-D2-B500B</t>
  </si>
  <si>
    <t>30-D2-B500B</t>
  </si>
  <si>
    <t>34-D2-B500B</t>
  </si>
  <si>
    <t>40-D2-B500B</t>
  </si>
  <si>
    <t>10-U2-B500C</t>
  </si>
  <si>
    <t>12-U2-B500C</t>
  </si>
  <si>
    <t>14-U2-B500C</t>
  </si>
  <si>
    <t>16-U2-B500C</t>
  </si>
  <si>
    <t>18-U2-B500C</t>
  </si>
  <si>
    <t>20-U2-B500C</t>
  </si>
  <si>
    <t>22-U2-B500C</t>
  </si>
  <si>
    <t>26-U2-B500C</t>
  </si>
  <si>
    <t>30-U2-B500C</t>
  </si>
  <si>
    <t>34-U2-B500C</t>
  </si>
  <si>
    <t>40-U2-B500C</t>
  </si>
  <si>
    <t>10-D2-B500C</t>
  </si>
  <si>
    <t>12-D2-B500C</t>
  </si>
  <si>
    <t>14-D2-B500C</t>
  </si>
  <si>
    <t>16-D2-B500C</t>
  </si>
  <si>
    <t>18-D2-B500C</t>
  </si>
  <si>
    <t>20-D2-B500C</t>
  </si>
  <si>
    <t>22-D2-B500C</t>
  </si>
  <si>
    <t>26-D2-B500C</t>
  </si>
  <si>
    <t>30-D2-B500C</t>
  </si>
  <si>
    <t>34-D2-B500C</t>
  </si>
  <si>
    <t>40-D2-B500C</t>
  </si>
  <si>
    <t>10-K2-B500C</t>
  </si>
  <si>
    <t>12-K2-B500C</t>
  </si>
  <si>
    <t>14-K2-B500C</t>
  </si>
  <si>
    <t>16-K2-B500C</t>
  </si>
  <si>
    <t>18-K2-B500C</t>
  </si>
  <si>
    <t>20-K2-B500C</t>
  </si>
  <si>
    <t>22-K2-B500C</t>
  </si>
  <si>
    <t>26-K2-B500C</t>
  </si>
  <si>
    <t>30-K2-B500C</t>
  </si>
  <si>
    <t>34-K2-B500C</t>
  </si>
  <si>
    <t>40-K2-B500C</t>
  </si>
  <si>
    <t>10-U2-B700B</t>
  </si>
  <si>
    <t>12-U2-B700B</t>
  </si>
  <si>
    <t>14-U2-B700B</t>
  </si>
  <si>
    <t>16-U2-B700B</t>
  </si>
  <si>
    <t>18-U2-B700B</t>
  </si>
  <si>
    <t>20-U2-B700B</t>
  </si>
  <si>
    <t>22-U2-B700B</t>
  </si>
  <si>
    <t>26-U2-B700B</t>
  </si>
  <si>
    <t>30-U2-B700B</t>
  </si>
  <si>
    <t>34-U2-B700B</t>
  </si>
  <si>
    <t>40-U2-B700B</t>
  </si>
  <si>
    <t>10-D2-B700B</t>
  </si>
  <si>
    <t>12-D2-B700B</t>
  </si>
  <si>
    <t>14-D2-B700B</t>
  </si>
  <si>
    <t>16-D2-B700B</t>
  </si>
  <si>
    <t>18-D2-B700B</t>
  </si>
  <si>
    <t>20-D2-B700B</t>
  </si>
  <si>
    <t>22-D2-B700B</t>
  </si>
  <si>
    <t>26-D2-B700B</t>
  </si>
  <si>
    <t>30-D2-B700B</t>
  </si>
  <si>
    <t>34-D2-B700B</t>
  </si>
  <si>
    <t>40-D2-B700B</t>
  </si>
  <si>
    <t>10-G2-B500C</t>
  </si>
  <si>
    <t>12-G2-B500C</t>
  </si>
  <si>
    <t>14-G2-B500C</t>
  </si>
  <si>
    <t>16-G2-B500C</t>
  </si>
  <si>
    <t>18-G2-B500C</t>
  </si>
  <si>
    <t>20-G2-B500C</t>
  </si>
  <si>
    <t>22-G2-B500C</t>
  </si>
  <si>
    <t>26-G2-B500C</t>
  </si>
  <si>
    <t>30-G2-B500C</t>
  </si>
  <si>
    <t>34-G2-B500C</t>
  </si>
  <si>
    <t>40-G2-B500C</t>
  </si>
  <si>
    <t>10-U2-VE1</t>
  </si>
  <si>
    <t>12-U2-VE1</t>
  </si>
  <si>
    <t>14-U2-VE1</t>
  </si>
  <si>
    <t>16-U2-VE1</t>
  </si>
  <si>
    <t>18-U2-VE1</t>
  </si>
  <si>
    <t>20-U2-VE1</t>
  </si>
  <si>
    <t>22-U2-VE1</t>
  </si>
  <si>
    <t>26-U2-VE1</t>
  </si>
  <si>
    <t>30-U2-VE1</t>
  </si>
  <si>
    <t>34-U2-VE1</t>
  </si>
  <si>
    <t>40-U2-VE1</t>
  </si>
  <si>
    <t>10-K2-B700B</t>
  </si>
  <si>
    <t>10-D2-VE1</t>
  </si>
  <si>
    <t>12-K2-B700B</t>
  </si>
  <si>
    <t>12-D2-VE1</t>
  </si>
  <si>
    <t>14-K2-B700B</t>
  </si>
  <si>
    <t>14-D2-VE1</t>
  </si>
  <si>
    <t>16-K2-B700B</t>
  </si>
  <si>
    <t>16-D2-VE1</t>
  </si>
  <si>
    <t>18-K2-B700B</t>
  </si>
  <si>
    <t>18-D2-VE1</t>
  </si>
  <si>
    <t>20-K2-B700B</t>
  </si>
  <si>
    <t>20-D2-VE1</t>
  </si>
  <si>
    <t>22-K2-B700B</t>
  </si>
  <si>
    <t>22-D2-VE1</t>
  </si>
  <si>
    <t>26-K2-B700B</t>
  </si>
  <si>
    <t>26-D2-VE1</t>
  </si>
  <si>
    <t>30-K2-B700B</t>
  </si>
  <si>
    <t>30-D2-VE1</t>
  </si>
  <si>
    <t>34-K2-B700B</t>
  </si>
  <si>
    <t>34-D2-VE1</t>
  </si>
  <si>
    <t>40-K2-B700B</t>
  </si>
  <si>
    <t>40-D2-VE1</t>
  </si>
  <si>
    <t>10-U2-VE2</t>
  </si>
  <si>
    <t>12-U2-VE2</t>
  </si>
  <si>
    <t>14-U2-VE2</t>
  </si>
  <si>
    <t>16-U2-VE2</t>
  </si>
  <si>
    <t>18-U2-VE2</t>
  </si>
  <si>
    <t>20-U2-VE2</t>
  </si>
  <si>
    <t>22-U2-VE2</t>
  </si>
  <si>
    <t>26-U2-VE2</t>
  </si>
  <si>
    <t>30-U2-VE2</t>
  </si>
  <si>
    <t>34-U2-VE2</t>
  </si>
  <si>
    <t>40-U2-VE2</t>
  </si>
  <si>
    <t>10-D2-VE2</t>
  </si>
  <si>
    <t>12-D2-VE2</t>
  </si>
  <si>
    <t>14-D2-VE2</t>
  </si>
  <si>
    <t>16-D2-VE2</t>
  </si>
  <si>
    <t>18-D2-VE2</t>
  </si>
  <si>
    <t>20-D2-VE2</t>
  </si>
  <si>
    <t>22-D2-VE2</t>
  </si>
  <si>
    <t>26-D2-VE2</t>
  </si>
  <si>
    <t>30-D2-VE2</t>
  </si>
  <si>
    <t>34-D2-VE2</t>
  </si>
  <si>
    <t>40-D2-VE2</t>
  </si>
  <si>
    <t>10-K2-VE1</t>
  </si>
  <si>
    <t>12-K2-VE1</t>
  </si>
  <si>
    <t>14-K2-VE1</t>
  </si>
  <si>
    <t>16-K2-VE1</t>
  </si>
  <si>
    <t>18-K2-VE1</t>
  </si>
  <si>
    <t>20-K2-VE1</t>
  </si>
  <si>
    <t>22-K2-VE1</t>
  </si>
  <si>
    <t>26-K2-VE1</t>
  </si>
  <si>
    <t>30-K2-VE1</t>
  </si>
  <si>
    <t>34-K2-VE1</t>
  </si>
  <si>
    <t>40-K2-VE1</t>
  </si>
  <si>
    <t>10-G2-B700B</t>
  </si>
  <si>
    <t>12-G2-B700B</t>
  </si>
  <si>
    <t>14-G2-B700B</t>
  </si>
  <si>
    <t>16-G2-B700B</t>
  </si>
  <si>
    <t>18-G2-B700B</t>
  </si>
  <si>
    <t>20-G2-B700B</t>
  </si>
  <si>
    <t>22-G2-B700B</t>
  </si>
  <si>
    <t>26-G2-B700B</t>
  </si>
  <si>
    <t>30-G2-B700B</t>
  </si>
  <si>
    <t>34-G2-B700B</t>
  </si>
  <si>
    <t>40-G2-B700B</t>
  </si>
  <si>
    <t>10-K2-VE2</t>
  </si>
  <si>
    <t>12-K2-VE2</t>
  </si>
  <si>
    <t>14-K2-VE2</t>
  </si>
  <si>
    <t>16-K2-VE2</t>
  </si>
  <si>
    <t>18-K2-VE2</t>
  </si>
  <si>
    <t>20-K2-VE2</t>
  </si>
  <si>
    <t>22-K2-VE2</t>
  </si>
  <si>
    <t>26-K2-VE2</t>
  </si>
  <si>
    <t>30-K2-VE2</t>
  </si>
  <si>
    <t>34-K2-VE2</t>
  </si>
  <si>
    <t>40-K2-VE2</t>
  </si>
  <si>
    <t>10-G2-VE1</t>
  </si>
  <si>
    <t>12-G2-VE1</t>
  </si>
  <si>
    <t>14-G2-VE1</t>
  </si>
  <si>
    <t>16-G2-VE1</t>
  </si>
  <si>
    <t>18-G2-VE1</t>
  </si>
  <si>
    <t>20-G2-VE1</t>
  </si>
  <si>
    <t>22-G2-VE1</t>
  </si>
  <si>
    <t>26-G2-VE1</t>
  </si>
  <si>
    <t>30-G2-VE1</t>
  </si>
  <si>
    <t>34-G2-VE1</t>
  </si>
  <si>
    <t>40-G2-VE1</t>
  </si>
  <si>
    <t>10-G2-VE2</t>
  </si>
  <si>
    <t>12-G2-VE2</t>
  </si>
  <si>
    <t>14-G2-VE2</t>
  </si>
  <si>
    <t>16-G2-VE2</t>
  </si>
  <si>
    <t>18-G2-VE2</t>
  </si>
  <si>
    <t>20-G2-VE2</t>
  </si>
  <si>
    <t>22-G2-VE2</t>
  </si>
  <si>
    <t>26-G2-VE2</t>
  </si>
  <si>
    <t>30-G2-VE2</t>
  </si>
  <si>
    <t>34-G2-VE2</t>
  </si>
  <si>
    <t>40-G2-VE2</t>
  </si>
  <si>
    <r>
      <t xml:space="preserve">Lista n°*: </t>
    </r>
    <r>
      <rPr>
        <i/>
        <sz val="11"/>
        <color theme="1"/>
        <rFont val="Calibri"/>
        <family val="2"/>
        <scheme val="minor"/>
      </rPr>
      <t>(*campo obbligatorio)</t>
    </r>
  </si>
  <si>
    <t>Data di consegna:</t>
  </si>
  <si>
    <t>N° tel. cantiere*:</t>
  </si>
  <si>
    <t>Referente in cantiere*:</t>
  </si>
  <si>
    <t>Progetto RUWA n°:</t>
  </si>
  <si>
    <t>Impresa edile*:</t>
  </si>
  <si>
    <t>Studio d'ingegneria*:</t>
  </si>
  <si>
    <t>Cantiere*:</t>
  </si>
  <si>
    <t>Indirizzo di consegna*:</t>
  </si>
  <si>
    <t>Parte d'opera*:</t>
  </si>
  <si>
    <t>Nota:</t>
  </si>
  <si>
    <t>Controllato:</t>
  </si>
  <si>
    <t>Data:</t>
  </si>
  <si>
    <t>Piano n°:</t>
  </si>
  <si>
    <t>Compilato:</t>
  </si>
  <si>
    <t>Tipo</t>
  </si>
  <si>
    <t>Ordine di compilazione</t>
  </si>
  <si>
    <t>Totale</t>
  </si>
  <si>
    <r>
      <t xml:space="preserve">Quantità
</t>
    </r>
    <r>
      <rPr>
        <sz val="10"/>
        <color theme="1"/>
        <rFont val="Calibri"/>
        <family val="2"/>
        <scheme val="minor"/>
      </rPr>
      <t>[pz.]</t>
    </r>
  </si>
  <si>
    <r>
      <t xml:space="preserve">Altezza
</t>
    </r>
    <r>
      <rPr>
        <sz val="10"/>
        <color theme="1"/>
        <rFont val="Calibri"/>
        <family val="2"/>
        <scheme val="minor"/>
      </rPr>
      <t>[cm]</t>
    </r>
  </si>
  <si>
    <r>
      <t xml:space="preserve">Lung. tot. </t>
    </r>
    <r>
      <rPr>
        <sz val="10"/>
        <color theme="1"/>
        <rFont val="Calibri"/>
        <family val="2"/>
        <scheme val="minor"/>
      </rPr>
      <t>[m]</t>
    </r>
  </si>
  <si>
    <r>
      <t xml:space="preserve">Piedini
</t>
    </r>
    <r>
      <rPr>
        <sz val="10"/>
        <color theme="1"/>
        <rFont val="Calibri"/>
        <family val="2"/>
        <scheme val="minor"/>
      </rPr>
      <t>[DK]</t>
    </r>
  </si>
  <si>
    <t>Accessori</t>
  </si>
  <si>
    <t>Accessori richiesti</t>
  </si>
  <si>
    <t>DISTANZIATORI A GABBIA SUNO / SUNO-mini / KUFU / KUFU-mini / STÜBÜ</t>
  </si>
  <si>
    <t>SE AVETE DOMANDE SUL MODULO D'ORDINE O SULLE FORME SPECIALI, CONTATTATE I NOSTRI INGEGNERI.</t>
  </si>
  <si>
    <t>ESEMPI</t>
  </si>
  <si>
    <t>Connessione a parete</t>
  </si>
  <si>
    <t xml:space="preserve">Apertura della gru 1.Et.	</t>
  </si>
  <si>
    <t xml:space="preserve">Apertura della gru 2.Et.	</t>
  </si>
  <si>
    <t>Richiesta d'offerta</t>
  </si>
  <si>
    <t>Ordine</t>
  </si>
  <si>
    <t>Consiglio tecnico</t>
  </si>
  <si>
    <t>LEGENDA</t>
  </si>
  <si>
    <t>Campo obbligatorio</t>
  </si>
  <si>
    <t>A scelta</t>
  </si>
  <si>
    <t>Non disponibile</t>
  </si>
  <si>
    <t>SPIEGAZIONI</t>
  </si>
  <si>
    <t>Qualità</t>
  </si>
  <si>
    <r>
      <t xml:space="preserve">Barra </t>
    </r>
    <r>
      <rPr>
        <sz val="8"/>
        <color theme="1"/>
        <rFont val="Calibri"/>
        <family val="2"/>
        <scheme val="minor"/>
      </rPr>
      <t>(1)</t>
    </r>
  </si>
  <si>
    <r>
      <t xml:space="preserve">Peso </t>
    </r>
    <r>
      <rPr>
        <sz val="10"/>
        <color theme="1"/>
        <rFont val="Calibri"/>
        <family val="2"/>
        <scheme val="minor"/>
      </rPr>
      <t>[kg/m]</t>
    </r>
  </si>
  <si>
    <t>Forma</t>
  </si>
  <si>
    <r>
      <t xml:space="preserve">Manicotti </t>
    </r>
    <r>
      <rPr>
        <sz val="8"/>
        <color theme="1"/>
        <rFont val="Calibri"/>
        <family val="2"/>
        <scheme val="minor"/>
      </rPr>
      <t>(2)</t>
    </r>
  </si>
  <si>
    <r>
      <t>Accessori</t>
    </r>
    <r>
      <rPr>
        <sz val="8"/>
        <color theme="1"/>
        <rFont val="Calibri"/>
        <family val="2"/>
        <scheme val="minor"/>
      </rPr>
      <t xml:space="preserve"> (3)</t>
    </r>
  </si>
  <si>
    <t>M1</t>
  </si>
  <si>
    <t>M2</t>
  </si>
  <si>
    <r>
      <t xml:space="preserve">Dimensioni esterne </t>
    </r>
    <r>
      <rPr>
        <sz val="8"/>
        <color theme="1"/>
        <rFont val="Calibri"/>
        <family val="2"/>
        <scheme val="minor"/>
      </rPr>
      <t>(4)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[cm]</t>
    </r>
  </si>
  <si>
    <r>
      <t xml:space="preserve">Lung. forma </t>
    </r>
    <r>
      <rPr>
        <sz val="10"/>
        <color theme="1"/>
        <rFont val="Calibri"/>
        <family val="2"/>
        <scheme val="minor"/>
      </rPr>
      <t>[cm]</t>
    </r>
  </si>
  <si>
    <r>
      <t xml:space="preserve">Peso </t>
    </r>
    <r>
      <rPr>
        <sz val="9"/>
        <color theme="1"/>
        <rFont val="Calibri"/>
        <family val="2"/>
        <scheme val="minor"/>
      </rPr>
      <t>[kg/pz]</t>
    </r>
  </si>
  <si>
    <r>
      <t xml:space="preserve">Qua.
</t>
    </r>
    <r>
      <rPr>
        <sz val="10"/>
        <color theme="1"/>
        <rFont val="Calibri"/>
        <family val="2"/>
        <scheme val="minor"/>
      </rPr>
      <t>[pz]</t>
    </r>
  </si>
  <si>
    <r>
      <t xml:space="preserve">Lung. totale
</t>
    </r>
    <r>
      <rPr>
        <sz val="10"/>
        <color theme="1"/>
        <rFont val="Calibri"/>
        <family val="2"/>
        <scheme val="minor"/>
      </rPr>
      <t>[m]</t>
    </r>
  </si>
  <si>
    <r>
      <rPr>
        <b/>
        <sz val="11"/>
        <color theme="1"/>
        <rFont val="Calibri"/>
        <family val="2"/>
        <scheme val="minor"/>
      </rPr>
      <t>Peso totale</t>
    </r>
    <r>
      <rPr>
        <b/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[kg]</t>
    </r>
  </si>
  <si>
    <t>Commenti</t>
  </si>
  <si>
    <t>Codice colore
M1</t>
  </si>
  <si>
    <t>Codice colore
M2</t>
  </si>
  <si>
    <t>Codice prodotto</t>
  </si>
  <si>
    <r>
      <t>Manicotti</t>
    </r>
    <r>
      <rPr>
        <sz val="8"/>
        <color theme="1"/>
        <rFont val="Calibri"/>
        <family val="2"/>
        <scheme val="minor"/>
      </rPr>
      <t xml:space="preserve"> (2)</t>
    </r>
  </si>
  <si>
    <r>
      <t xml:space="preserve">Qta.
</t>
    </r>
    <r>
      <rPr>
        <sz val="10"/>
        <color theme="1"/>
        <rFont val="Calibri"/>
        <family val="2"/>
        <scheme val="minor"/>
      </rPr>
      <t>[pz]</t>
    </r>
  </si>
  <si>
    <t>SISTEMA DI CONNESSIONE A VITE CON CALCESTRUZZO IN ACCIAIO B500B, B500C O ACCIAIO INOX VE1 (1.4362), VE2 (1.4462)</t>
  </si>
  <si>
    <r>
      <t xml:space="preserve">Schizzo </t>
    </r>
    <r>
      <rPr>
        <sz val="8"/>
        <color theme="1"/>
        <rFont val="Calibri"/>
        <family val="2"/>
        <scheme val="minor"/>
      </rPr>
      <t>(4)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(tutte le dimensioni sono dimensioni esterne in [cm])</t>
    </r>
  </si>
  <si>
    <r>
      <t xml:space="preserve">(1) Disponibilità di diametri e forme a seconda della qualità. </t>
    </r>
    <r>
      <rPr>
        <b/>
        <sz val="10"/>
        <color theme="1"/>
        <rFont val="Calibri"/>
        <family val="2"/>
        <scheme val="minor"/>
      </rPr>
      <t>Qualità disponibili:</t>
    </r>
    <r>
      <rPr>
        <sz val="10"/>
        <color theme="1"/>
        <rFont val="Calibri"/>
        <family val="2"/>
        <scheme val="minor"/>
      </rPr>
      <t xml:space="preserve"> B500B, B500C, VE1 (1,4362), VE2 (1,4462).
(2) </t>
    </r>
    <r>
      <rPr>
        <b/>
        <sz val="10"/>
        <color theme="1"/>
        <rFont val="Calibri"/>
        <family val="2"/>
        <scheme val="minor"/>
      </rPr>
      <t xml:space="preserve">Disponibilità di tipi di manicotti </t>
    </r>
    <r>
      <rPr>
        <sz val="10"/>
        <color theme="1"/>
        <rFont val="Calibri"/>
        <family val="2"/>
        <scheme val="minor"/>
      </rPr>
      <t xml:space="preserve">a seconda del diametro selezionato. </t>
    </r>
    <r>
      <rPr>
        <b/>
        <sz val="10"/>
        <color theme="1"/>
        <rFont val="Calibri"/>
        <family val="2"/>
        <scheme val="minor"/>
      </rPr>
      <t xml:space="preserve">Le combinazioni di manicotti </t>
    </r>
    <r>
      <rPr>
        <sz val="10"/>
        <color theme="1"/>
        <rFont val="Calibri"/>
        <family val="2"/>
        <scheme val="minor"/>
      </rPr>
      <t xml:space="preserve">M1 e M2 sulla stessa barra devono essere possibili dal punto di vista della progettazione!
(3) </t>
    </r>
    <r>
      <rPr>
        <b/>
        <sz val="10"/>
        <color theme="1"/>
        <rFont val="Calibri"/>
        <family val="2"/>
        <scheme val="minor"/>
      </rPr>
      <t>NT = Dima in plastica , MT = Dima magnetica</t>
    </r>
    <r>
      <rPr>
        <sz val="10"/>
        <color theme="1"/>
        <rFont val="Calibri"/>
        <family val="2"/>
        <scheme val="minor"/>
      </rPr>
      <t xml:space="preserve">, disponibilità a seconda del tipo di manicotti (SMA, RMA, PMA, KM) | I tappo di plastica ST (A) o di protezione RK (B) sono preassemblati.
(4) In assenza di specifiche particolari, gli </t>
    </r>
    <r>
      <rPr>
        <b/>
        <sz val="10"/>
        <color theme="1"/>
        <rFont val="Calibri"/>
        <family val="2"/>
        <scheme val="minor"/>
      </rPr>
      <t>acciai per armatura vengono piegati secondo la norma SIA 262</t>
    </r>
    <r>
      <rPr>
        <sz val="10"/>
        <color theme="1"/>
        <rFont val="Calibri"/>
        <family val="2"/>
        <scheme val="minor"/>
      </rPr>
      <t>. Le specifiche di lunghezza sono dimensioni esterne. Rispettare le dimensioni minime!
      - Forme e curve secondo la norma SIA 262:2013, punto 5.2.4. (Forme e curve) | Tolleranze secondo la norma SIA 262:2013, allegato A.3 (Dimensioni e posizione dei rinforzi)</t>
    </r>
  </si>
  <si>
    <r>
      <t xml:space="preserve">(1) Disponibilità di diametri e forme a seconda della qualità. </t>
    </r>
    <r>
      <rPr>
        <b/>
        <sz val="10"/>
        <color theme="1"/>
        <rFont val="Calibri"/>
        <family val="2"/>
        <scheme val="minor"/>
      </rPr>
      <t>Qualità disponibili:</t>
    </r>
    <r>
      <rPr>
        <sz val="10"/>
        <color theme="1"/>
        <rFont val="Calibri"/>
        <family val="2"/>
        <scheme val="minor"/>
      </rPr>
      <t xml:space="preserve"> B500B, B500C, VE1 (1,4362), VE2 (1,4462).
(2) </t>
    </r>
    <r>
      <rPr>
        <b/>
        <sz val="10"/>
        <color theme="1"/>
        <rFont val="Calibri"/>
        <family val="2"/>
        <scheme val="minor"/>
      </rPr>
      <t>Disponibilità di tipi di manicotti</t>
    </r>
    <r>
      <rPr>
        <sz val="10"/>
        <color theme="1"/>
        <rFont val="Calibri"/>
        <family val="2"/>
        <scheme val="minor"/>
      </rPr>
      <t xml:space="preserve"> a seconda del diametro selezionato. </t>
    </r>
    <r>
      <rPr>
        <b/>
        <sz val="10"/>
        <color theme="1"/>
        <rFont val="Calibri"/>
        <family val="2"/>
        <scheme val="minor"/>
      </rPr>
      <t xml:space="preserve">Le combinazioni di manicotti </t>
    </r>
    <r>
      <rPr>
        <sz val="10"/>
        <color theme="1"/>
        <rFont val="Calibri"/>
        <family val="2"/>
        <scheme val="minor"/>
      </rPr>
      <t xml:space="preserve">M1 e M2 sulla stessa barra devono essere possibili dal punto di vista della progettazione!
(3) </t>
    </r>
    <r>
      <rPr>
        <b/>
        <sz val="10"/>
        <color theme="1"/>
        <rFont val="Calibri"/>
        <family val="2"/>
        <scheme val="minor"/>
      </rPr>
      <t>NT = Dima in plastica , MT = Dima magnetica</t>
    </r>
    <r>
      <rPr>
        <sz val="10"/>
        <color theme="1"/>
        <rFont val="Calibri"/>
        <family val="2"/>
        <scheme val="minor"/>
      </rPr>
      <t xml:space="preserve">, disponibilità a seconda del tipo di manicotti (SMA, RMA, PMA, KM) | I tappo di plastica ST (A) o di protezione RK (B) sono preassemblati.
(4) In assenza di specifiche particolari, gli </t>
    </r>
    <r>
      <rPr>
        <b/>
        <sz val="10"/>
        <color theme="1"/>
        <rFont val="Calibri"/>
        <family val="2"/>
        <scheme val="minor"/>
      </rPr>
      <t>acciai per armatura vengono piegati secondo la norma SIA 262</t>
    </r>
    <r>
      <rPr>
        <sz val="10"/>
        <color theme="1"/>
        <rFont val="Calibri"/>
        <family val="2"/>
        <scheme val="minor"/>
      </rPr>
      <t>. Le specifiche di lunghezza sono dimensioni esterne. Rispettare le dimensioni minime!
      - Forme e curve secondo la norma SIA 262:2013, punto 5.2.4. (Forme e curve) | Tolleranze secondo la norma SIA 262:2013, allegato A.3 (Dimensioni e posizione dei rinforzi)</t>
    </r>
  </si>
  <si>
    <t>pezzi (</t>
  </si>
  <si>
    <t>sacchetti da 200 pezzi)</t>
  </si>
  <si>
    <t>EM30</t>
  </si>
  <si>
    <t>EM43</t>
  </si>
  <si>
    <t>con</t>
  </si>
  <si>
    <t>senza</t>
  </si>
  <si>
    <t>IT
01-2023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</si>
</sst>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&quot;/&quot;#"/>
    <numFmt numFmtId="165" formatCode="#.00;;;@"/>
    <numFmt numFmtId="166" formatCode="0.000"/>
    <numFmt numFmtId="167" formatCode="#,##0.000"/>
    <numFmt numFmtId="168" formatCode="#,##0.0"/>
    <numFmt numFmtId="169" formatCode="#\ &quot;Stk.&quot;"/>
    <numFmt numFmtId="170" formatCode="#\ &quot;m&quot;"/>
    <numFmt numFmtId="171" formatCode="#\ &quot;kg&quot;"/>
    <numFmt numFmtId="172" formatCode="0.0"/>
    <numFmt numFmtId="173" formatCode="#\ &quot;pz&quot;"/>
  </numFmts>
  <fonts count="4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sz val="20"/>
      <color theme="1"/>
      <name val="DaxMedium"/>
    </font>
    <font>
      <sz val="8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6500"/>
      <name val="Calibri"/>
      <family val="2"/>
      <charset val="238"/>
      <scheme val="minor"/>
    </font>
    <font>
      <b/>
      <sz val="12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vertAlign val="subscript"/>
      <sz val="10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sz val="10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4"/>
      <color theme="0"/>
      <name val="Calibri"/>
      <family val="2"/>
      <scheme val="minor"/>
    </font>
    <font>
      <sz val="11"/>
      <color theme="1"/>
      <name val="Acumin Pro"/>
      <family val="2"/>
    </font>
    <font>
      <sz val="10"/>
      <color theme="0" tint="-0.499984740745262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rgb="FF5EE0FE"/>
        <bgColor indexed="64"/>
      </patternFill>
    </fill>
    <fill>
      <patternFill patternType="solid">
        <fgColor rgb="FFACEEFE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65"/>
        <bgColor indexed="64"/>
      </patternFill>
    </fill>
  </fills>
  <borders count="7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auto="1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theme="0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 style="medium">
        <color theme="0"/>
      </left>
      <right/>
      <top style="thin">
        <color indexed="64"/>
      </top>
      <bottom/>
      <diagonal/>
    </border>
    <border>
      <left style="medium">
        <color theme="0"/>
      </left>
      <right style="hair">
        <color indexed="64"/>
      </right>
      <top style="thin">
        <color indexed="64"/>
      </top>
      <bottom/>
      <diagonal/>
    </border>
    <border>
      <left style="medium">
        <color theme="0"/>
      </left>
      <right/>
      <top style="thin">
        <color indexed="64"/>
      </top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theme="0"/>
      </right>
      <top style="medium">
        <color theme="0"/>
      </top>
      <bottom/>
      <diagonal/>
    </border>
    <border>
      <left style="thin">
        <color indexed="64"/>
      </left>
      <right style="medium">
        <color theme="0"/>
      </right>
      <top/>
      <bottom/>
      <diagonal/>
    </border>
    <border>
      <left style="thin">
        <color indexed="64"/>
      </left>
      <right style="medium">
        <color theme="0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medium">
        <color theme="0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auto="1"/>
      </bottom>
      <diagonal/>
    </border>
  </borders>
  <cellStyleXfs count="85">
    <xf numFmtId="0" fontId="0" fillId="0" borderId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22" fillId="0" borderId="0"/>
    <xf numFmtId="0" fontId="10" fillId="0" borderId="0"/>
    <xf numFmtId="0" fontId="22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 applyNumberForma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0" fillId="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35">
    <xf numFmtId="0" fontId="0" fillId="0" borderId="0" xfId="0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 applyProtection="1"/>
    <xf numFmtId="0" fontId="0" fillId="0" borderId="0" xfId="0" applyFill="1" applyProtection="1"/>
    <xf numFmtId="0" fontId="12" fillId="0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/>
    <xf numFmtId="0" fontId="0" fillId="0" borderId="0" xfId="0" applyFill="1" applyBorder="1" applyProtection="1"/>
    <xf numFmtId="0" fontId="0" fillId="0" borderId="11" xfId="0" applyBorder="1" applyProtection="1"/>
    <xf numFmtId="0" fontId="16" fillId="0" borderId="11" xfId="0" applyFont="1" applyBorder="1" applyAlignment="1" applyProtection="1">
      <alignment horizontal="center"/>
    </xf>
    <xf numFmtId="0" fontId="0" fillId="0" borderId="0" xfId="0" applyProtection="1"/>
    <xf numFmtId="0" fontId="0" fillId="0" borderId="0" xfId="0" applyBorder="1" applyProtection="1"/>
    <xf numFmtId="0" fontId="18" fillId="0" borderId="0" xfId="0" applyFont="1" applyBorder="1" applyAlignment="1" applyProtection="1">
      <alignment vertical="center"/>
    </xf>
    <xf numFmtId="0" fontId="23" fillId="0" borderId="11" xfId="0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164" fontId="0" fillId="0" borderId="11" xfId="0" applyNumberFormat="1" applyBorder="1" applyAlignment="1" applyProtection="1">
      <alignment horizontal="center" vertical="center"/>
    </xf>
    <xf numFmtId="0" fontId="15" fillId="0" borderId="11" xfId="0" applyFont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top" wrapText="1"/>
    </xf>
    <xf numFmtId="0" fontId="0" fillId="0" borderId="0" xfId="0"/>
    <xf numFmtId="0" fontId="5" fillId="0" borderId="0" xfId="0" applyFont="1" applyAlignment="1">
      <alignment horizontal="center"/>
    </xf>
    <xf numFmtId="0" fontId="0" fillId="0" borderId="0" xfId="0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vertical="top" wrapText="1"/>
    </xf>
    <xf numFmtId="0" fontId="0" fillId="0" borderId="0" xfId="0" applyBorder="1" applyAlignment="1" applyProtection="1">
      <alignment horizontal="left" vertical="center" indent="1"/>
    </xf>
    <xf numFmtId="0" fontId="17" fillId="0" borderId="0" xfId="0" applyFont="1" applyFill="1" applyBorder="1" applyAlignment="1" applyProtection="1">
      <alignment horizontal="left" vertical="center" wrapText="1" indent="1"/>
    </xf>
    <xf numFmtId="0" fontId="16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>
      <alignment horizontal="left" vertical="center" wrapText="1"/>
    </xf>
    <xf numFmtId="0" fontId="29" fillId="0" borderId="25" xfId="0" applyFont="1" applyBorder="1" applyAlignment="1" applyProtection="1">
      <alignment horizontal="center" vertical="center"/>
    </xf>
    <xf numFmtId="0" fontId="29" fillId="0" borderId="27" xfId="0" applyFont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0" fontId="0" fillId="0" borderId="0" xfId="0" applyFill="1" applyBorder="1" applyAlignment="1" applyProtection="1">
      <alignment vertical="center"/>
    </xf>
    <xf numFmtId="0" fontId="7" fillId="0" borderId="0" xfId="0" applyFont="1" applyBorder="1" applyAlignment="1" applyProtection="1"/>
    <xf numFmtId="0" fontId="0" fillId="0" borderId="0" xfId="0" applyBorder="1" applyAlignment="1" applyProtection="1">
      <alignment horizontal="right" vertical="center"/>
    </xf>
    <xf numFmtId="0" fontId="16" fillId="0" borderId="0" xfId="0" applyFont="1" applyFill="1" applyBorder="1" applyAlignment="1" applyProtection="1">
      <alignment horizontal="left" vertical="top" wrapText="1"/>
    </xf>
    <xf numFmtId="0" fontId="0" fillId="0" borderId="0" xfId="0" applyProtection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12" fillId="0" borderId="10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2" fontId="0" fillId="0" borderId="30" xfId="0" applyNumberFormat="1" applyBorder="1" applyAlignment="1" applyProtection="1">
      <alignment vertical="center"/>
    </xf>
    <xf numFmtId="165" fontId="12" fillId="0" borderId="0" xfId="0" applyNumberFormat="1" applyFont="1" applyFill="1" applyBorder="1" applyAlignment="1" applyProtection="1">
      <alignment vertical="center"/>
    </xf>
    <xf numFmtId="0" fontId="1" fillId="0" borderId="0" xfId="0" applyFont="1" applyAlignment="1">
      <alignment horizontal="center"/>
    </xf>
    <xf numFmtId="0" fontId="0" fillId="0" borderId="31" xfId="0" applyBorder="1" applyAlignment="1">
      <alignment horizontal="center"/>
    </xf>
    <xf numFmtId="166" fontId="0" fillId="0" borderId="31" xfId="0" applyNumberFormat="1" applyBorder="1" applyAlignment="1">
      <alignment horizontal="center"/>
    </xf>
    <xf numFmtId="0" fontId="1" fillId="0" borderId="0" xfId="0" applyFont="1" applyBorder="1" applyAlignment="1" applyProtection="1">
      <alignment horizontal="left" indent="1"/>
    </xf>
    <xf numFmtId="3" fontId="0" fillId="0" borderId="41" xfId="0" applyNumberFormat="1" applyBorder="1" applyAlignment="1" applyProtection="1">
      <alignment horizontal="center" vertical="center"/>
    </xf>
    <xf numFmtId="0" fontId="0" fillId="0" borderId="41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1" fontId="12" fillId="4" borderId="45" xfId="0" applyNumberFormat="1" applyFont="1" applyFill="1" applyBorder="1" applyAlignment="1" applyProtection="1">
      <alignment horizontal="center" vertical="center"/>
    </xf>
    <xf numFmtId="1" fontId="12" fillId="4" borderId="46" xfId="0" applyNumberFormat="1" applyFont="1" applyFill="1" applyBorder="1" applyAlignment="1" applyProtection="1">
      <alignment horizontal="center" vertical="center"/>
    </xf>
    <xf numFmtId="1" fontId="12" fillId="4" borderId="47" xfId="0" applyNumberFormat="1" applyFont="1" applyFill="1" applyBorder="1" applyAlignment="1" applyProtection="1">
      <alignment horizontal="center" vertical="center"/>
    </xf>
    <xf numFmtId="3" fontId="0" fillId="0" borderId="15" xfId="0" applyNumberFormat="1" applyBorder="1" applyAlignment="1" applyProtection="1">
      <alignment horizontal="center" vertical="center"/>
    </xf>
    <xf numFmtId="3" fontId="0" fillId="0" borderId="4" xfId="0" applyNumberFormat="1" applyBorder="1" applyAlignment="1" applyProtection="1">
      <alignment horizontal="center" vertical="center"/>
    </xf>
    <xf numFmtId="3" fontId="0" fillId="0" borderId="19" xfId="0" applyNumberFormat="1" applyBorder="1" applyAlignment="1" applyProtection="1">
      <alignment horizontal="center" vertical="center"/>
    </xf>
    <xf numFmtId="3" fontId="0" fillId="0" borderId="0" xfId="0" applyNumberFormat="1" applyFill="1" applyBorder="1" applyAlignment="1" applyProtection="1">
      <alignment horizontal="center" vertical="center"/>
    </xf>
    <xf numFmtId="3" fontId="0" fillId="0" borderId="14" xfId="0" applyNumberFormat="1" applyBorder="1" applyAlignment="1" applyProtection="1">
      <alignment horizontal="center" vertical="center"/>
    </xf>
    <xf numFmtId="3" fontId="0" fillId="0" borderId="23" xfId="0" applyNumberFormat="1" applyBorder="1" applyAlignment="1" applyProtection="1">
      <alignment horizontal="center" vertical="center"/>
    </xf>
    <xf numFmtId="3" fontId="0" fillId="0" borderId="18" xfId="0" applyNumberFormat="1" applyBorder="1" applyAlignment="1" applyProtection="1">
      <alignment horizontal="center" vertical="center"/>
    </xf>
    <xf numFmtId="0" fontId="0" fillId="8" borderId="31" xfId="0" applyFill="1" applyBorder="1" applyAlignment="1">
      <alignment horizontal="center"/>
    </xf>
    <xf numFmtId="0" fontId="12" fillId="4" borderId="38" xfId="0" applyFont="1" applyFill="1" applyBorder="1" applyAlignment="1" applyProtection="1">
      <alignment horizontal="center" vertical="center" wrapText="1"/>
    </xf>
    <xf numFmtId="0" fontId="12" fillId="4" borderId="28" xfId="0" applyFont="1" applyFill="1" applyBorder="1" applyAlignment="1" applyProtection="1">
      <alignment horizontal="center" vertical="center" wrapText="1"/>
    </xf>
    <xf numFmtId="0" fontId="12" fillId="4" borderId="39" xfId="0" applyFont="1" applyFill="1" applyBorder="1" applyAlignment="1" applyProtection="1">
      <alignment horizontal="center" vertical="center" wrapText="1"/>
    </xf>
    <xf numFmtId="0" fontId="0" fillId="0" borderId="52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8" borderId="31" xfId="0" applyFill="1" applyBorder="1" applyAlignment="1">
      <alignment horizontal="center" vertical="center"/>
    </xf>
    <xf numFmtId="0" fontId="0" fillId="8" borderId="51" xfId="0" applyFill="1" applyBorder="1" applyAlignment="1">
      <alignment horizontal="center"/>
    </xf>
    <xf numFmtId="0" fontId="0" fillId="8" borderId="52" xfId="0" applyFill="1" applyBorder="1" applyAlignment="1">
      <alignment horizontal="center"/>
    </xf>
    <xf numFmtId="0" fontId="23" fillId="0" borderId="0" xfId="0" applyFont="1" applyFill="1" applyBorder="1" applyAlignment="1" applyProtection="1">
      <alignment horizontal="left" vertical="center" indent="1"/>
    </xf>
    <xf numFmtId="0" fontId="0" fillId="0" borderId="0" xfId="0" applyFill="1" applyAlignment="1" applyProtection="1">
      <alignment vertical="center"/>
    </xf>
    <xf numFmtId="169" fontId="12" fillId="0" borderId="0" xfId="0" applyNumberFormat="1" applyFont="1" applyFill="1" applyBorder="1" applyAlignment="1" applyProtection="1">
      <alignment horizontal="center" vertical="center"/>
    </xf>
    <xf numFmtId="170" fontId="12" fillId="0" borderId="0" xfId="0" applyNumberFormat="1" applyFont="1" applyFill="1" applyBorder="1" applyAlignment="1" applyProtection="1">
      <alignment horizontal="center" vertical="center"/>
    </xf>
    <xf numFmtId="171" fontId="12" fillId="0" borderId="0" xfId="0" applyNumberFormat="1" applyFont="1" applyFill="1" applyBorder="1" applyAlignment="1" applyProtection="1">
      <alignment horizontal="center" vertical="center"/>
    </xf>
    <xf numFmtId="165" fontId="12" fillId="0" borderId="0" xfId="0" applyNumberFormat="1" applyFont="1" applyFill="1" applyBorder="1" applyAlignment="1" applyProtection="1">
      <alignment horizontal="center" vertical="center"/>
    </xf>
    <xf numFmtId="0" fontId="12" fillId="0" borderId="30" xfId="0" applyFont="1" applyFill="1" applyBorder="1" applyAlignment="1" applyProtection="1">
      <alignment vertical="center"/>
    </xf>
    <xf numFmtId="0" fontId="12" fillId="0" borderId="30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1" fillId="0" borderId="30" xfId="0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29" fillId="0" borderId="41" xfId="0" applyFont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0" fillId="0" borderId="25" xfId="0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left" vertical="center" indent="1"/>
    </xf>
    <xf numFmtId="0" fontId="0" fillId="0" borderId="0" xfId="0" applyFill="1" applyAlignment="1">
      <alignment horizontal="left" vertical="center" indent="1"/>
    </xf>
    <xf numFmtId="0" fontId="1" fillId="0" borderId="0" xfId="0" applyFont="1" applyFill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 indent="2"/>
    </xf>
    <xf numFmtId="0" fontId="1" fillId="0" borderId="0" xfId="0" applyFont="1" applyBorder="1" applyAlignment="1" applyProtection="1">
      <alignment horizontal="left" vertical="top" indent="2"/>
    </xf>
    <xf numFmtId="167" fontId="0" fillId="0" borderId="48" xfId="0" applyNumberFormat="1" applyBorder="1" applyAlignment="1" applyProtection="1">
      <alignment horizontal="center" vertical="center"/>
    </xf>
    <xf numFmtId="167" fontId="0" fillId="0" borderId="49" xfId="0" applyNumberFormat="1" applyBorder="1" applyAlignment="1" applyProtection="1">
      <alignment horizontal="center" vertical="center"/>
    </xf>
    <xf numFmtId="167" fontId="0" fillId="0" borderId="50" xfId="0" applyNumberFormat="1" applyBorder="1" applyAlignment="1" applyProtection="1">
      <alignment horizontal="center" vertical="center"/>
    </xf>
    <xf numFmtId="3" fontId="0" fillId="0" borderId="41" xfId="0" applyNumberFormat="1" applyFill="1" applyBorder="1" applyAlignment="1" applyProtection="1">
      <alignment horizontal="center" vertical="center"/>
    </xf>
    <xf numFmtId="3" fontId="0" fillId="0" borderId="27" xfId="0" applyNumberFormat="1" applyFill="1" applyBorder="1" applyAlignment="1" applyProtection="1">
      <alignment horizontal="center" vertical="center"/>
    </xf>
    <xf numFmtId="0" fontId="0" fillId="8" borderId="52" xfId="0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0" fillId="0" borderId="25" xfId="0" applyNumberFormat="1" applyBorder="1" applyAlignment="1" applyProtection="1">
      <alignment horizontal="center" vertical="center"/>
    </xf>
    <xf numFmtId="3" fontId="0" fillId="0" borderId="25" xfId="0" applyNumberFormat="1" applyFill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center" vertical="center"/>
    </xf>
    <xf numFmtId="3" fontId="0" fillId="0" borderId="27" xfId="0" applyNumberFormat="1" applyBorder="1" applyAlignment="1" applyProtection="1">
      <alignment horizontal="center" vertical="center"/>
    </xf>
    <xf numFmtId="0" fontId="23" fillId="4" borderId="0" xfId="0" applyFont="1" applyFill="1" applyBorder="1" applyAlignment="1" applyProtection="1">
      <alignment horizontal="left" vertical="center" indent="1"/>
    </xf>
    <xf numFmtId="0" fontId="35" fillId="0" borderId="0" xfId="0" applyFont="1" applyFill="1" applyBorder="1" applyAlignment="1" applyProtection="1">
      <alignment vertical="top" wrapText="1"/>
    </xf>
    <xf numFmtId="0" fontId="12" fillId="4" borderId="39" xfId="0" applyFont="1" applyFill="1" applyBorder="1" applyAlignment="1" applyProtection="1">
      <alignment horizontal="center" vertical="center" wrapText="1"/>
    </xf>
    <xf numFmtId="0" fontId="29" fillId="0" borderId="41" xfId="0" applyFont="1" applyBorder="1" applyAlignment="1" applyProtection="1">
      <alignment horizontal="center" vertical="center" shrinkToFit="1"/>
    </xf>
    <xf numFmtId="0" fontId="29" fillId="0" borderId="25" xfId="0" applyFont="1" applyBorder="1" applyAlignment="1" applyProtection="1">
      <alignment horizontal="center" vertical="center" shrinkToFit="1"/>
    </xf>
    <xf numFmtId="0" fontId="29" fillId="0" borderId="27" xfId="0" applyFont="1" applyBorder="1" applyAlignment="1" applyProtection="1">
      <alignment horizontal="center" vertical="center" shrinkToFit="1"/>
    </xf>
    <xf numFmtId="0" fontId="37" fillId="13" borderId="31" xfId="0" applyFont="1" applyFill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166" fontId="0" fillId="0" borderId="31" xfId="0" applyNumberFormat="1" applyBorder="1" applyAlignment="1">
      <alignment horizontal="center" vertical="center"/>
    </xf>
    <xf numFmtId="0" fontId="0" fillId="14" borderId="31" xfId="0" applyFill="1" applyBorder="1" applyAlignment="1">
      <alignment horizontal="center" vertical="center"/>
    </xf>
    <xf numFmtId="0" fontId="0" fillId="0" borderId="31" xfId="0" applyBorder="1"/>
    <xf numFmtId="0" fontId="29" fillId="0" borderId="26" xfId="0" applyFont="1" applyFill="1" applyBorder="1" applyAlignment="1" applyProtection="1">
      <alignment horizontal="center" vertical="center"/>
    </xf>
    <xf numFmtId="0" fontId="29" fillId="0" borderId="21" xfId="0" applyFont="1" applyFill="1" applyBorder="1" applyAlignment="1" applyProtection="1">
      <alignment horizontal="center" vertical="center"/>
    </xf>
    <xf numFmtId="0" fontId="0" fillId="0" borderId="48" xfId="0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horizontal="center" vertical="center"/>
    </xf>
    <xf numFmtId="0" fontId="29" fillId="0" borderId="67" xfId="0" applyFont="1" applyFill="1" applyBorder="1" applyAlignment="1" applyProtection="1">
      <alignment horizontal="center" vertical="center"/>
    </xf>
    <xf numFmtId="0" fontId="29" fillId="0" borderId="25" xfId="0" applyFont="1" applyFill="1" applyBorder="1" applyAlignment="1" applyProtection="1">
      <alignment horizontal="center" vertical="center"/>
    </xf>
    <xf numFmtId="0" fontId="29" fillId="0" borderId="23" xfId="0" applyFont="1" applyFill="1" applyBorder="1" applyAlignment="1" applyProtection="1">
      <alignment horizontal="center" vertical="center"/>
    </xf>
    <xf numFmtId="0" fontId="0" fillId="0" borderId="49" xfId="0" applyFill="1" applyBorder="1" applyAlignment="1" applyProtection="1">
      <alignment horizontal="center" vertical="center"/>
    </xf>
    <xf numFmtId="0" fontId="0" fillId="0" borderId="23" xfId="0" applyFill="1" applyBorder="1" applyAlignment="1" applyProtection="1">
      <alignment horizontal="center" vertical="center"/>
    </xf>
    <xf numFmtId="0" fontId="29" fillId="0" borderId="27" xfId="0" applyFont="1" applyFill="1" applyBorder="1" applyAlignment="1" applyProtection="1">
      <alignment horizontal="center" vertical="center"/>
    </xf>
    <xf numFmtId="0" fontId="29" fillId="0" borderId="18" xfId="0" applyFont="1" applyFill="1" applyBorder="1" applyAlignment="1" applyProtection="1">
      <alignment horizontal="center" vertical="center"/>
    </xf>
    <xf numFmtId="0" fontId="0" fillId="0" borderId="50" xfId="0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0" fontId="29" fillId="0" borderId="50" xfId="0" applyFont="1" applyFill="1" applyBorder="1" applyAlignment="1" applyProtection="1">
      <alignment horizontal="center" vertical="center"/>
    </xf>
    <xf numFmtId="0" fontId="0" fillId="0" borderId="41" xfId="0" applyFill="1" applyBorder="1" applyAlignment="1" applyProtection="1">
      <alignment horizontal="center" vertical="center"/>
    </xf>
    <xf numFmtId="0" fontId="0" fillId="0" borderId="25" xfId="0" applyFill="1" applyBorder="1" applyAlignment="1" applyProtection="1">
      <alignment horizontal="center" vertical="center"/>
    </xf>
    <xf numFmtId="0" fontId="0" fillId="0" borderId="27" xfId="0" applyFill="1" applyBorder="1" applyAlignment="1" applyProtection="1">
      <alignment horizontal="center" vertical="center"/>
    </xf>
    <xf numFmtId="0" fontId="12" fillId="4" borderId="29" xfId="0" applyFont="1" applyFill="1" applyBorder="1" applyAlignment="1" applyProtection="1">
      <alignment horizontal="center" vertical="center" wrapText="1"/>
    </xf>
    <xf numFmtId="0" fontId="12" fillId="4" borderId="9" xfId="0" applyFont="1" applyFill="1" applyBorder="1" applyAlignment="1" applyProtection="1">
      <alignment horizontal="center" vertical="center" wrapText="1"/>
    </xf>
    <xf numFmtId="0" fontId="12" fillId="4" borderId="8" xfId="0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center" vertical="center"/>
    </xf>
    <xf numFmtId="0" fontId="0" fillId="4" borderId="0" xfId="0" applyFill="1" applyBorder="1" applyProtection="1"/>
    <xf numFmtId="0" fontId="12" fillId="4" borderId="70" xfId="0" applyFont="1" applyFill="1" applyBorder="1" applyAlignment="1" applyProtection="1">
      <alignment horizontal="center" vertical="center" wrapText="1"/>
    </xf>
    <xf numFmtId="0" fontId="0" fillId="4" borderId="0" xfId="0" applyFill="1" applyBorder="1" applyAlignment="1" applyProtection="1"/>
    <xf numFmtId="0" fontId="0" fillId="4" borderId="0" xfId="0" applyFill="1" applyBorder="1" applyAlignment="1" applyProtection="1">
      <alignment horizontal="center"/>
    </xf>
    <xf numFmtId="0" fontId="0" fillId="9" borderId="3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4" borderId="28" xfId="0" applyFont="1" applyFill="1" applyBorder="1" applyAlignment="1" applyProtection="1">
      <alignment horizontal="center" vertical="center" wrapText="1"/>
    </xf>
    <xf numFmtId="0" fontId="12" fillId="4" borderId="38" xfId="0" applyFont="1" applyFill="1" applyBorder="1" applyAlignment="1" applyProtection="1">
      <alignment horizontal="center" vertical="center" wrapText="1"/>
    </xf>
    <xf numFmtId="0" fontId="12" fillId="4" borderId="39" xfId="0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center" vertical="center"/>
    </xf>
    <xf numFmtId="0" fontId="23" fillId="4" borderId="0" xfId="0" applyFont="1" applyFill="1" applyBorder="1" applyAlignment="1" applyProtection="1">
      <alignment horizontal="left" vertical="center" indent="1"/>
    </xf>
    <xf numFmtId="0" fontId="12" fillId="0" borderId="0" xfId="0" applyFont="1" applyBorder="1" applyAlignment="1" applyProtection="1">
      <alignment horizontal="left" vertical="center" indent="1"/>
    </xf>
    <xf numFmtId="2" fontId="0" fillId="0" borderId="2" xfId="0" applyNumberFormat="1" applyBorder="1" applyAlignment="1" applyProtection="1">
      <alignment horizontal="center" vertical="center"/>
    </xf>
    <xf numFmtId="0" fontId="40" fillId="0" borderId="0" xfId="0" applyFont="1" applyAlignment="1">
      <alignment horizontal="center"/>
    </xf>
    <xf numFmtId="172" fontId="0" fillId="0" borderId="41" xfId="0" applyNumberFormat="1" applyBorder="1" applyAlignment="1" applyProtection="1">
      <alignment horizontal="center" vertical="center"/>
    </xf>
    <xf numFmtId="172" fontId="0" fillId="0" borderId="25" xfId="0" applyNumberFormat="1" applyBorder="1" applyAlignment="1" applyProtection="1">
      <alignment horizontal="center" vertical="center"/>
    </xf>
    <xf numFmtId="172" fontId="0" fillId="0" borderId="27" xfId="0" applyNumberFormat="1" applyBorder="1" applyAlignment="1" applyProtection="1">
      <alignment horizontal="center" vertical="center"/>
    </xf>
    <xf numFmtId="0" fontId="12" fillId="7" borderId="31" xfId="0" applyFont="1" applyFill="1" applyBorder="1" applyAlignment="1">
      <alignment horizontal="center"/>
    </xf>
    <xf numFmtId="0" fontId="12" fillId="7" borderId="32" xfId="0" applyFont="1" applyFill="1" applyBorder="1" applyAlignment="1">
      <alignment horizontal="center"/>
    </xf>
    <xf numFmtId="0" fontId="12" fillId="7" borderId="33" xfId="0" applyFont="1" applyFill="1" applyBorder="1" applyAlignment="1">
      <alignment horizontal="center"/>
    </xf>
    <xf numFmtId="0" fontId="12" fillId="7" borderId="34" xfId="0" applyFont="1" applyFill="1" applyBorder="1" applyAlignment="1">
      <alignment horizontal="center"/>
    </xf>
    <xf numFmtId="16" fontId="0" fillId="0" borderId="31" xfId="0" quotePrefix="1" applyNumberFormat="1" applyBorder="1" applyAlignment="1">
      <alignment horizontal="center" vertical="center"/>
    </xf>
    <xf numFmtId="16" fontId="0" fillId="0" borderId="31" xfId="0" applyNumberForma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2" fillId="0" borderId="0" xfId="0" applyFont="1" applyFill="1" applyBorder="1" applyAlignment="1" applyProtection="1">
      <alignment horizontal="left" vertical="center" indent="1"/>
    </xf>
    <xf numFmtId="0" fontId="12" fillId="0" borderId="6" xfId="0" applyFont="1" applyFill="1" applyBorder="1" applyAlignment="1" applyProtection="1">
      <alignment horizontal="left" vertical="center" indent="1"/>
    </xf>
    <xf numFmtId="49" fontId="1" fillId="5" borderId="0" xfId="0" applyNumberFormat="1" applyFont="1" applyFill="1" applyBorder="1" applyAlignment="1" applyProtection="1">
      <alignment horizontal="left" vertical="center" indent="1"/>
      <protection locked="0"/>
    </xf>
    <xf numFmtId="49" fontId="1" fillId="5" borderId="6" xfId="0" applyNumberFormat="1" applyFont="1" applyFill="1" applyBorder="1" applyAlignment="1" applyProtection="1">
      <alignment horizontal="left" vertical="center" indent="1"/>
      <protection locked="0"/>
    </xf>
    <xf numFmtId="2" fontId="0" fillId="0" borderId="23" xfId="0" applyNumberFormat="1" applyBorder="1" applyAlignment="1" applyProtection="1">
      <alignment horizontal="center" vertical="center"/>
    </xf>
    <xf numFmtId="2" fontId="0" fillId="0" borderId="4" xfId="0" applyNumberFormat="1" applyBorder="1" applyAlignment="1" applyProtection="1">
      <alignment horizontal="center" vertical="center"/>
    </xf>
    <xf numFmtId="2" fontId="0" fillId="0" borderId="18" xfId="0" applyNumberFormat="1" applyBorder="1" applyAlignment="1" applyProtection="1">
      <alignment horizontal="center" vertical="center"/>
    </xf>
    <xf numFmtId="2" fontId="0" fillId="0" borderId="19" xfId="0" applyNumberFormat="1" applyBorder="1" applyAlignment="1" applyProtection="1">
      <alignment horizontal="center" vertical="center"/>
    </xf>
    <xf numFmtId="49" fontId="1" fillId="5" borderId="5" xfId="0" applyNumberFormat="1" applyFont="1" applyFill="1" applyBorder="1" applyAlignment="1" applyProtection="1">
      <alignment horizontal="left" vertical="top" wrapText="1" indent="1"/>
      <protection locked="0"/>
    </xf>
    <xf numFmtId="49" fontId="1" fillId="5" borderId="0" xfId="0" applyNumberFormat="1" applyFont="1" applyFill="1" applyBorder="1" applyAlignment="1" applyProtection="1">
      <alignment horizontal="left" vertical="top" wrapText="1" indent="1"/>
      <protection locked="0"/>
    </xf>
    <xf numFmtId="49" fontId="1" fillId="5" borderId="6" xfId="0" applyNumberFormat="1" applyFont="1" applyFill="1" applyBorder="1" applyAlignment="1" applyProtection="1">
      <alignment horizontal="left" vertical="top" wrapText="1" indent="1"/>
      <protection locked="0"/>
    </xf>
    <xf numFmtId="0" fontId="12" fillId="0" borderId="5" xfId="0" applyFont="1" applyFill="1" applyBorder="1" applyAlignment="1" applyProtection="1">
      <alignment horizontal="left" vertical="center" indent="1"/>
    </xf>
    <xf numFmtId="49" fontId="1" fillId="5" borderId="5" xfId="0" applyNumberFormat="1" applyFont="1" applyFill="1" applyBorder="1" applyAlignment="1" applyProtection="1">
      <alignment horizontal="left" vertical="center" indent="1"/>
      <protection locked="0"/>
    </xf>
    <xf numFmtId="49" fontId="11" fillId="5" borderId="5" xfId="0" applyNumberFormat="1" applyFont="1" applyFill="1" applyBorder="1" applyAlignment="1" applyProtection="1">
      <alignment horizontal="left" vertical="center" indent="1"/>
      <protection locked="0"/>
    </xf>
    <xf numFmtId="49" fontId="11" fillId="5" borderId="0" xfId="0" applyNumberFormat="1" applyFont="1" applyFill="1" applyBorder="1" applyAlignment="1" applyProtection="1">
      <alignment horizontal="left" vertical="center" indent="1"/>
      <protection locked="0"/>
    </xf>
    <xf numFmtId="49" fontId="11" fillId="5" borderId="6" xfId="0" applyNumberFormat="1" applyFont="1" applyFill="1" applyBorder="1" applyAlignment="1" applyProtection="1">
      <alignment horizontal="left" vertical="center" indent="1"/>
      <protection locked="0"/>
    </xf>
    <xf numFmtId="49" fontId="4" fillId="5" borderId="0" xfId="0" applyNumberFormat="1" applyFont="1" applyFill="1" applyBorder="1" applyAlignment="1" applyProtection="1">
      <alignment horizontal="left" vertical="center" indent="1"/>
      <protection locked="0"/>
    </xf>
    <xf numFmtId="49" fontId="4" fillId="5" borderId="6" xfId="0" applyNumberFormat="1" applyFont="1" applyFill="1" applyBorder="1" applyAlignment="1" applyProtection="1">
      <alignment horizontal="left" vertical="center" indent="1"/>
      <protection locked="0"/>
    </xf>
    <xf numFmtId="49" fontId="1" fillId="5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" fillId="5" borderId="6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23" xfId="0" applyNumberFormat="1" applyBorder="1" applyAlignment="1" applyProtection="1">
      <alignment horizontal="left" vertical="center" indent="1" shrinkToFit="1"/>
    </xf>
    <xf numFmtId="0" fontId="0" fillId="0" borderId="2" xfId="0" applyNumberFormat="1" applyBorder="1" applyAlignment="1" applyProtection="1">
      <alignment horizontal="left" vertical="center" indent="1" shrinkToFit="1"/>
    </xf>
    <xf numFmtId="0" fontId="0" fillId="0" borderId="4" xfId="0" applyNumberFormat="1" applyBorder="1" applyAlignment="1" applyProtection="1">
      <alignment horizontal="left" vertical="center" indent="1" shrinkToFit="1"/>
    </xf>
    <xf numFmtId="0" fontId="34" fillId="0" borderId="23" xfId="0" applyNumberFormat="1" applyFont="1" applyBorder="1" applyAlignment="1" applyProtection="1">
      <alignment horizontal="center" vertical="center" shrinkToFit="1"/>
    </xf>
    <xf numFmtId="0" fontId="34" fillId="0" borderId="2" xfId="0" applyNumberFormat="1" applyFont="1" applyBorder="1" applyAlignment="1" applyProtection="1">
      <alignment horizontal="center" vertical="center" shrinkToFit="1"/>
    </xf>
    <xf numFmtId="0" fontId="34" fillId="0" borderId="4" xfId="0" applyNumberFormat="1" applyFont="1" applyBorder="1" applyAlignment="1" applyProtection="1">
      <alignment horizontal="center" vertical="center" shrinkToFit="1"/>
    </xf>
    <xf numFmtId="0" fontId="0" fillId="0" borderId="3" xfId="0" applyBorder="1" applyAlignment="1" applyProtection="1">
      <alignment horizontal="center" vertical="center" shrinkToFit="1"/>
    </xf>
    <xf numFmtId="0" fontId="0" fillId="0" borderId="4" xfId="0" applyBorder="1" applyAlignment="1" applyProtection="1">
      <alignment horizontal="center" vertical="center" shrinkToFit="1"/>
    </xf>
    <xf numFmtId="0" fontId="0" fillId="10" borderId="25" xfId="0" applyFill="1" applyBorder="1" applyAlignment="1" applyProtection="1">
      <alignment horizontal="center" vertical="center"/>
    </xf>
    <xf numFmtId="167" fontId="0" fillId="12" borderId="25" xfId="0" applyNumberFormat="1" applyFill="1" applyBorder="1" applyAlignment="1" applyProtection="1">
      <alignment horizontal="center" vertical="center"/>
    </xf>
    <xf numFmtId="49" fontId="24" fillId="10" borderId="23" xfId="0" applyNumberFormat="1" applyFont="1" applyFill="1" applyBorder="1" applyAlignment="1" applyProtection="1">
      <alignment horizontal="center" vertical="center"/>
    </xf>
    <xf numFmtId="49" fontId="24" fillId="10" borderId="4" xfId="0" applyNumberFormat="1" applyFont="1" applyFill="1" applyBorder="1" applyAlignment="1" applyProtection="1">
      <alignment horizontal="center" vertical="center"/>
    </xf>
    <xf numFmtId="0" fontId="0" fillId="11" borderId="25" xfId="0" applyFill="1" applyBorder="1" applyAlignment="1" applyProtection="1">
      <alignment horizontal="center" vertical="center"/>
    </xf>
    <xf numFmtId="3" fontId="15" fillId="10" borderId="25" xfId="0" applyNumberFormat="1" applyFont="1" applyFill="1" applyBorder="1" applyAlignment="1" applyProtection="1">
      <alignment horizontal="center" vertical="center"/>
    </xf>
    <xf numFmtId="3" fontId="32" fillId="0" borderId="25" xfId="0" applyNumberFormat="1" applyFont="1" applyBorder="1" applyAlignment="1" applyProtection="1">
      <alignment horizontal="center" vertical="center" shrinkToFit="1"/>
    </xf>
    <xf numFmtId="3" fontId="0" fillId="10" borderId="25" xfId="0" applyNumberFormat="1" applyFill="1" applyBorder="1" applyAlignment="1" applyProtection="1">
      <alignment horizontal="center" vertical="center" shrinkToFit="1"/>
    </xf>
    <xf numFmtId="1" fontId="32" fillId="0" borderId="25" xfId="0" applyNumberFormat="1" applyFont="1" applyBorder="1" applyAlignment="1" applyProtection="1">
      <alignment horizontal="center" vertical="center" shrinkToFit="1"/>
    </xf>
    <xf numFmtId="3" fontId="15" fillId="10" borderId="25" xfId="0" applyNumberFormat="1" applyFont="1" applyFill="1" applyBorder="1" applyAlignment="1" applyProtection="1">
      <alignment horizontal="center" vertical="center" shrinkToFit="1"/>
    </xf>
    <xf numFmtId="3" fontId="0" fillId="12" borderId="25" xfId="0" applyNumberFormat="1" applyFill="1" applyBorder="1" applyAlignment="1" applyProtection="1">
      <alignment horizontal="center" vertical="center"/>
    </xf>
    <xf numFmtId="4" fontId="15" fillId="12" borderId="25" xfId="0" applyNumberFormat="1" applyFont="1" applyFill="1" applyBorder="1" applyAlignment="1" applyProtection="1">
      <alignment horizontal="center" vertical="center"/>
    </xf>
    <xf numFmtId="4" fontId="0" fillId="12" borderId="23" xfId="0" applyNumberFormat="1" applyFill="1" applyBorder="1" applyAlignment="1" applyProtection="1">
      <alignment horizontal="center" vertical="center"/>
    </xf>
    <xf numFmtId="4" fontId="0" fillId="12" borderId="4" xfId="0" applyNumberFormat="1" applyFill="1" applyBorder="1" applyAlignment="1" applyProtection="1">
      <alignment horizontal="center" vertical="center"/>
    </xf>
    <xf numFmtId="168" fontId="0" fillId="12" borderId="3" xfId="0" applyNumberFormat="1" applyFill="1" applyBorder="1" applyAlignment="1" applyProtection="1">
      <alignment horizontal="center" vertical="center"/>
    </xf>
    <xf numFmtId="168" fontId="0" fillId="12" borderId="4" xfId="0" applyNumberFormat="1" applyFill="1" applyBorder="1" applyAlignment="1" applyProtection="1">
      <alignment horizontal="center" vertical="center"/>
    </xf>
    <xf numFmtId="168" fontId="0" fillId="12" borderId="23" xfId="0" applyNumberFormat="1" applyFill="1" applyBorder="1" applyAlignment="1" applyProtection="1">
      <alignment horizontal="center" vertical="center"/>
    </xf>
    <xf numFmtId="0" fontId="0" fillId="10" borderId="26" xfId="0" applyFill="1" applyBorder="1" applyAlignment="1" applyProtection="1">
      <alignment horizontal="center" vertical="center"/>
    </xf>
    <xf numFmtId="167" fontId="0" fillId="12" borderId="26" xfId="0" applyNumberFormat="1" applyFill="1" applyBorder="1" applyAlignment="1" applyProtection="1">
      <alignment horizontal="center" vertical="center"/>
    </xf>
    <xf numFmtId="0" fontId="0" fillId="12" borderId="25" xfId="0" applyFill="1" applyBorder="1" applyAlignment="1" applyProtection="1">
      <alignment horizontal="center" vertical="center"/>
    </xf>
    <xf numFmtId="3" fontId="0" fillId="12" borderId="25" xfId="0" applyNumberFormat="1" applyFill="1" applyBorder="1" applyAlignment="1" applyProtection="1">
      <alignment horizontal="center" vertical="center" shrinkToFit="1"/>
    </xf>
    <xf numFmtId="3" fontId="15" fillId="12" borderId="25" xfId="0" applyNumberFormat="1" applyFont="1" applyFill="1" applyBorder="1" applyAlignment="1" applyProtection="1">
      <alignment horizontal="center" vertical="center" shrinkToFit="1"/>
    </xf>
    <xf numFmtId="0" fontId="0" fillId="0" borderId="23" xfId="0" applyBorder="1" applyAlignment="1" applyProtection="1">
      <alignment horizontal="center" vertical="center" shrinkToFit="1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49" fontId="24" fillId="0" borderId="23" xfId="0" applyNumberFormat="1" applyFont="1" applyBorder="1" applyAlignment="1" applyProtection="1">
      <alignment horizontal="center" vertical="center"/>
      <protection locked="0"/>
    </xf>
    <xf numFmtId="49" fontId="24" fillId="0" borderId="4" xfId="0" applyNumberFormat="1" applyFont="1" applyBorder="1" applyAlignment="1" applyProtection="1">
      <alignment horizontal="center" vertical="center"/>
      <protection locked="0"/>
    </xf>
    <xf numFmtId="168" fontId="0" fillId="0" borderId="3" xfId="0" applyNumberFormat="1" applyFill="1" applyBorder="1" applyAlignment="1" applyProtection="1">
      <alignment horizontal="center" vertical="center"/>
    </xf>
    <xf numFmtId="168" fontId="0" fillId="0" borderId="4" xfId="0" applyNumberFormat="1" applyFill="1" applyBorder="1" applyAlignment="1" applyProtection="1">
      <alignment horizontal="center" vertical="center"/>
    </xf>
    <xf numFmtId="167" fontId="0" fillId="0" borderId="25" xfId="0" applyNumberFormat="1" applyBorder="1" applyAlignment="1" applyProtection="1">
      <alignment horizontal="center" vertical="center"/>
    </xf>
    <xf numFmtId="168" fontId="15" fillId="0" borderId="25" xfId="0" applyNumberFormat="1" applyFont="1" applyBorder="1" applyAlignment="1" applyProtection="1">
      <alignment horizontal="center" vertical="center" shrinkToFit="1"/>
      <protection locked="0"/>
    </xf>
    <xf numFmtId="168" fontId="0" fillId="0" borderId="25" xfId="0" applyNumberFormat="1" applyBorder="1" applyAlignment="1" applyProtection="1">
      <alignment horizontal="center" vertical="center" shrinkToFit="1"/>
      <protection locked="0"/>
    </xf>
    <xf numFmtId="3" fontId="0" fillId="0" borderId="25" xfId="0" applyNumberFormat="1" applyBorder="1" applyAlignment="1" applyProtection="1">
      <alignment horizontal="center" vertical="center"/>
    </xf>
    <xf numFmtId="4" fontId="15" fillId="0" borderId="25" xfId="0" applyNumberFormat="1" applyFont="1" applyBorder="1" applyAlignment="1" applyProtection="1">
      <alignment horizontal="center" vertical="center"/>
    </xf>
    <xf numFmtId="1" fontId="41" fillId="0" borderId="25" xfId="0" applyNumberFormat="1" applyFont="1" applyBorder="1" applyAlignment="1" applyProtection="1">
      <alignment horizontal="center" vertical="center" shrinkToFit="1"/>
    </xf>
    <xf numFmtId="172" fontId="41" fillId="0" borderId="25" xfId="0" applyNumberFormat="1" applyFont="1" applyBorder="1" applyAlignment="1" applyProtection="1">
      <alignment horizontal="center" vertical="center" shrinkToFit="1"/>
    </xf>
    <xf numFmtId="0" fontId="0" fillId="0" borderId="25" xfId="0" applyBorder="1" applyAlignment="1" applyProtection="1">
      <alignment horizontal="center" vertical="center" shrinkToFit="1"/>
      <protection locked="0"/>
    </xf>
    <xf numFmtId="0" fontId="28" fillId="4" borderId="0" xfId="0" applyFont="1" applyFill="1" applyBorder="1" applyAlignment="1" applyProtection="1">
      <alignment horizontal="center" vertical="center" wrapText="1"/>
    </xf>
    <xf numFmtId="0" fontId="12" fillId="4" borderId="0" xfId="0" applyFont="1" applyFill="1" applyBorder="1" applyAlignment="1" applyProtection="1">
      <alignment horizontal="center" vertical="center" wrapText="1"/>
    </xf>
    <xf numFmtId="0" fontId="12" fillId="4" borderId="11" xfId="0" applyFont="1" applyFill="1" applyBorder="1" applyAlignment="1" applyProtection="1">
      <alignment horizontal="center" vertical="center" wrapText="1"/>
    </xf>
    <xf numFmtId="0" fontId="12" fillId="4" borderId="38" xfId="0" applyFont="1" applyFill="1" applyBorder="1" applyAlignment="1" applyProtection="1">
      <alignment horizontal="center" vertical="center" wrapText="1"/>
    </xf>
    <xf numFmtId="0" fontId="12" fillId="4" borderId="9" xfId="0" applyFont="1" applyFill="1" applyBorder="1" applyAlignment="1" applyProtection="1">
      <alignment horizontal="center" vertical="center" wrapText="1"/>
    </xf>
    <xf numFmtId="0" fontId="12" fillId="4" borderId="12" xfId="0" applyFont="1" applyFill="1" applyBorder="1" applyAlignment="1" applyProtection="1">
      <alignment horizontal="center" vertical="center" wrapText="1"/>
    </xf>
    <xf numFmtId="0" fontId="12" fillId="4" borderId="28" xfId="0" applyFont="1" applyFill="1" applyBorder="1" applyAlignment="1" applyProtection="1">
      <alignment horizontal="center" vertical="center" wrapText="1"/>
    </xf>
    <xf numFmtId="0" fontId="12" fillId="4" borderId="29" xfId="0" applyFont="1" applyFill="1" applyBorder="1" applyAlignment="1" applyProtection="1">
      <alignment horizontal="center" vertical="center" wrapText="1"/>
    </xf>
    <xf numFmtId="0" fontId="12" fillId="4" borderId="40" xfId="0" applyFont="1" applyFill="1" applyBorder="1" applyAlignment="1" applyProtection="1">
      <alignment horizontal="center" vertical="center" wrapText="1"/>
    </xf>
    <xf numFmtId="168" fontId="0" fillId="0" borderId="14" xfId="0" applyNumberFormat="1" applyFill="1" applyBorder="1" applyAlignment="1" applyProtection="1">
      <alignment horizontal="center" vertical="center"/>
    </xf>
    <xf numFmtId="168" fontId="0" fillId="0" borderId="15" xfId="0" applyNumberFormat="1" applyFill="1" applyBorder="1" applyAlignment="1" applyProtection="1">
      <alignment horizontal="center" vertical="center"/>
    </xf>
    <xf numFmtId="4" fontId="15" fillId="0" borderId="41" xfId="0" applyNumberFormat="1" applyFont="1" applyBorder="1" applyAlignment="1" applyProtection="1">
      <alignment horizontal="center" vertical="center"/>
    </xf>
    <xf numFmtId="4" fontId="15" fillId="0" borderId="25" xfId="0" applyNumberFormat="1" applyFont="1" applyFill="1" applyBorder="1" applyAlignment="1" applyProtection="1">
      <alignment horizontal="center" vertical="center"/>
    </xf>
    <xf numFmtId="2" fontId="0" fillId="0" borderId="14" xfId="0" applyNumberFormat="1" applyBorder="1" applyAlignment="1" applyProtection="1">
      <alignment horizontal="center" vertical="center"/>
    </xf>
    <xf numFmtId="2" fontId="0" fillId="0" borderId="15" xfId="0" applyNumberFormat="1" applyBorder="1" applyAlignment="1" applyProtection="1">
      <alignment horizontal="center" vertical="center"/>
    </xf>
    <xf numFmtId="4" fontId="0" fillId="0" borderId="23" xfId="0" applyNumberFormat="1" applyFill="1" applyBorder="1" applyAlignment="1" applyProtection="1">
      <alignment horizontal="center" vertical="center"/>
    </xf>
    <xf numFmtId="4" fontId="0" fillId="0" borderId="4" xfId="0" applyNumberFormat="1" applyFill="1" applyBorder="1" applyAlignment="1" applyProtection="1">
      <alignment horizontal="center" vertical="center"/>
    </xf>
    <xf numFmtId="0" fontId="12" fillId="4" borderId="10" xfId="0" applyFont="1" applyFill="1" applyBorder="1" applyAlignment="1" applyProtection="1">
      <alignment horizontal="center" vertical="center" wrapText="1"/>
    </xf>
    <xf numFmtId="1" fontId="41" fillId="0" borderId="41" xfId="0" applyNumberFormat="1" applyFont="1" applyBorder="1" applyAlignment="1" applyProtection="1">
      <alignment horizontal="center" vertical="center" shrinkToFit="1"/>
    </xf>
    <xf numFmtId="172" fontId="41" fillId="0" borderId="41" xfId="0" applyNumberFormat="1" applyFont="1" applyBorder="1" applyAlignment="1" applyProtection="1">
      <alignment horizontal="center" vertical="center" shrinkToFit="1"/>
    </xf>
    <xf numFmtId="0" fontId="24" fillId="4" borderId="20" xfId="0" applyFont="1" applyFill="1" applyBorder="1" applyAlignment="1" applyProtection="1">
      <alignment horizontal="center" vertical="center" wrapText="1"/>
    </xf>
    <xf numFmtId="0" fontId="24" fillId="4" borderId="17" xfId="0" applyFont="1" applyFill="1" applyBorder="1" applyAlignment="1" applyProtection="1">
      <alignment horizontal="center" vertical="center" wrapText="1"/>
    </xf>
    <xf numFmtId="0" fontId="24" fillId="4" borderId="16" xfId="0" applyFont="1" applyFill="1" applyBorder="1" applyAlignment="1" applyProtection="1">
      <alignment horizontal="center" vertical="center" wrapText="1"/>
    </xf>
    <xf numFmtId="0" fontId="0" fillId="0" borderId="41" xfId="0" applyBorder="1" applyAlignment="1" applyProtection="1">
      <alignment horizontal="center" vertical="center"/>
      <protection locked="0"/>
    </xf>
    <xf numFmtId="49" fontId="24" fillId="0" borderId="18" xfId="0" applyNumberFormat="1" applyFont="1" applyBorder="1" applyAlignment="1" applyProtection="1">
      <alignment horizontal="center" vertical="center"/>
      <protection locked="0"/>
    </xf>
    <xf numFmtId="49" fontId="24" fillId="0" borderId="19" xfId="0" applyNumberFormat="1" applyFont="1" applyBorder="1" applyAlignment="1" applyProtection="1">
      <alignment horizontal="center" vertical="center"/>
      <protection locked="0"/>
    </xf>
    <xf numFmtId="0" fontId="12" fillId="4" borderId="8" xfId="0" applyFont="1" applyFill="1" applyBorder="1" applyAlignment="1" applyProtection="1">
      <alignment horizontal="center" vertical="center" wrapText="1"/>
    </xf>
    <xf numFmtId="0" fontId="12" fillId="4" borderId="13" xfId="0" applyFont="1" applyFill="1" applyBorder="1" applyAlignment="1" applyProtection="1">
      <alignment horizontal="center" vertical="center" wrapText="1"/>
    </xf>
    <xf numFmtId="1" fontId="1" fillId="0" borderId="25" xfId="0" applyNumberFormat="1" applyFont="1" applyFill="1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  <protection locked="0"/>
    </xf>
    <xf numFmtId="0" fontId="1" fillId="0" borderId="41" xfId="0" applyFont="1" applyFill="1" applyBorder="1" applyAlignment="1" applyProtection="1">
      <alignment horizontal="center" vertical="center"/>
    </xf>
    <xf numFmtId="170" fontId="12" fillId="4" borderId="36" xfId="0" applyNumberFormat="1" applyFont="1" applyFill="1" applyBorder="1" applyAlignment="1" applyProtection="1">
      <alignment horizontal="center" vertical="center" shrinkToFit="1"/>
    </xf>
    <xf numFmtId="170" fontId="12" fillId="4" borderId="35" xfId="0" applyNumberFormat="1" applyFont="1" applyFill="1" applyBorder="1" applyAlignment="1" applyProtection="1">
      <alignment horizontal="center" vertical="center" shrinkToFit="1"/>
    </xf>
    <xf numFmtId="173" fontId="12" fillId="4" borderId="1" xfId="0" applyNumberFormat="1" applyFont="1" applyFill="1" applyBorder="1" applyAlignment="1" applyProtection="1">
      <alignment horizontal="center" vertical="center" shrinkToFit="1"/>
    </xf>
    <xf numFmtId="4" fontId="15" fillId="0" borderId="27" xfId="0" applyNumberFormat="1" applyFont="1" applyBorder="1" applyAlignment="1" applyProtection="1">
      <alignment horizontal="center" vertical="center"/>
    </xf>
    <xf numFmtId="168" fontId="0" fillId="0" borderId="23" xfId="0" applyNumberFormat="1" applyFill="1" applyBorder="1" applyAlignment="1" applyProtection="1">
      <alignment horizontal="center" vertical="center"/>
    </xf>
    <xf numFmtId="171" fontId="12" fillId="4" borderId="60" xfId="0" applyNumberFormat="1" applyFont="1" applyFill="1" applyBorder="1" applyAlignment="1" applyProtection="1">
      <alignment horizontal="center" vertical="center" shrinkToFit="1"/>
    </xf>
    <xf numFmtId="171" fontId="12" fillId="4" borderId="35" xfId="0" applyNumberFormat="1" applyFont="1" applyFill="1" applyBorder="1" applyAlignment="1" applyProtection="1">
      <alignment horizontal="center" vertical="center" shrinkToFit="1"/>
    </xf>
    <xf numFmtId="4" fontId="0" fillId="0" borderId="18" xfId="0" applyNumberFormat="1" applyFill="1" applyBorder="1" applyAlignment="1" applyProtection="1">
      <alignment horizontal="center" vertical="center"/>
    </xf>
    <xf numFmtId="4" fontId="0" fillId="0" borderId="19" xfId="0" applyNumberFormat="1" applyFill="1" applyBorder="1" applyAlignment="1" applyProtection="1">
      <alignment horizontal="center" vertical="center"/>
    </xf>
    <xf numFmtId="0" fontId="0" fillId="0" borderId="23" xfId="0" applyNumberFormat="1" applyBorder="1" applyAlignment="1" applyProtection="1">
      <alignment horizontal="left" vertical="center" indent="1" shrinkToFit="1"/>
      <protection locked="0"/>
    </xf>
    <xf numFmtId="0" fontId="0" fillId="0" borderId="2" xfId="0" applyNumberFormat="1" applyBorder="1" applyAlignment="1" applyProtection="1">
      <alignment horizontal="left" vertical="center" indent="1" shrinkToFit="1"/>
      <protection locked="0"/>
    </xf>
    <xf numFmtId="0" fontId="0" fillId="0" borderId="4" xfId="0" applyNumberFormat="1" applyBorder="1" applyAlignment="1" applyProtection="1">
      <alignment horizontal="left" vertical="center" indent="1" shrinkToFit="1"/>
      <protection locked="0"/>
    </xf>
    <xf numFmtId="0" fontId="21" fillId="0" borderId="0" xfId="0" applyFont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center" vertical="center"/>
    </xf>
    <xf numFmtId="0" fontId="12" fillId="4" borderId="1" xfId="0" applyFont="1" applyFill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4" fontId="0" fillId="0" borderId="14" xfId="0" applyNumberFormat="1" applyFill="1" applyBorder="1" applyAlignment="1" applyProtection="1">
      <alignment horizontal="center" vertical="center"/>
    </xf>
    <xf numFmtId="4" fontId="0" fillId="0" borderId="15" xfId="0" applyNumberFormat="1" applyFill="1" applyBorder="1" applyAlignment="1" applyProtection="1">
      <alignment horizontal="center" vertical="center"/>
    </xf>
    <xf numFmtId="49" fontId="24" fillId="0" borderId="14" xfId="0" applyNumberFormat="1" applyFont="1" applyBorder="1" applyAlignment="1" applyProtection="1">
      <alignment horizontal="center" vertical="center"/>
      <protection locked="0"/>
    </xf>
    <xf numFmtId="49" fontId="24" fillId="0" borderId="15" xfId="0" applyNumberFormat="1" applyFont="1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23" fillId="4" borderId="0" xfId="0" applyFont="1" applyFill="1" applyBorder="1" applyAlignment="1" applyProtection="1">
      <alignment horizontal="left" vertical="center" indent="1"/>
    </xf>
    <xf numFmtId="0" fontId="1" fillId="0" borderId="27" xfId="0" applyFont="1" applyFill="1" applyBorder="1" applyAlignment="1" applyProtection="1">
      <alignment horizontal="center" vertical="center"/>
      <protection locked="0"/>
    </xf>
    <xf numFmtId="0" fontId="1" fillId="0" borderId="27" xfId="0" applyFont="1" applyFill="1" applyBorder="1" applyAlignment="1" applyProtection="1">
      <alignment horizontal="center" vertical="center"/>
    </xf>
    <xf numFmtId="0" fontId="1" fillId="0" borderId="25" xfId="0" applyFont="1" applyFill="1" applyBorder="1" applyAlignment="1" applyProtection="1">
      <alignment horizontal="center" vertical="center"/>
    </xf>
    <xf numFmtId="169" fontId="1" fillId="0" borderId="25" xfId="0" applyNumberFormat="1" applyFont="1" applyFill="1" applyBorder="1" applyAlignment="1" applyProtection="1">
      <alignment horizontal="center" vertical="center"/>
    </xf>
    <xf numFmtId="170" fontId="1" fillId="0" borderId="18" xfId="0" applyNumberFormat="1" applyFont="1" applyFill="1" applyBorder="1" applyAlignment="1" applyProtection="1">
      <alignment horizontal="center" vertical="center"/>
      <protection locked="0"/>
    </xf>
    <xf numFmtId="170" fontId="1" fillId="0" borderId="24" xfId="0" applyNumberFormat="1" applyFont="1" applyFill="1" applyBorder="1" applyAlignment="1" applyProtection="1">
      <alignment horizontal="center" vertical="center"/>
      <protection locked="0"/>
    </xf>
    <xf numFmtId="170" fontId="1" fillId="0" borderId="19" xfId="0" applyNumberFormat="1" applyFont="1" applyFill="1" applyBorder="1" applyAlignment="1" applyProtection="1">
      <alignment horizontal="center" vertical="center"/>
      <protection locked="0"/>
    </xf>
    <xf numFmtId="170" fontId="1" fillId="0" borderId="23" xfId="0" applyNumberFormat="1" applyFont="1" applyFill="1" applyBorder="1" applyAlignment="1" applyProtection="1">
      <alignment horizontal="center" vertical="center"/>
      <protection locked="0"/>
    </xf>
    <xf numFmtId="170" fontId="1" fillId="0" borderId="2" xfId="0" applyNumberFormat="1" applyFont="1" applyFill="1" applyBorder="1" applyAlignment="1" applyProtection="1">
      <alignment horizontal="center" vertical="center"/>
      <protection locked="0"/>
    </xf>
    <xf numFmtId="17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2" fillId="4" borderId="1" xfId="0" applyFont="1" applyFill="1" applyBorder="1" applyAlignment="1" applyProtection="1">
      <alignment horizontal="center" vertical="center"/>
    </xf>
    <xf numFmtId="0" fontId="1" fillId="0" borderId="25" xfId="0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0" fontId="1" fillId="0" borderId="24" xfId="0" applyFont="1" applyFill="1" applyBorder="1" applyAlignment="1" applyProtection="1">
      <alignment horizontal="center" vertical="center"/>
      <protection locked="0"/>
    </xf>
    <xf numFmtId="0" fontId="1" fillId="0" borderId="19" xfId="0" applyFont="1" applyFill="1" applyBorder="1" applyAlignment="1" applyProtection="1">
      <alignment horizontal="center" vertical="center"/>
      <protection locked="0"/>
    </xf>
    <xf numFmtId="0" fontId="1" fillId="0" borderId="23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 shrinkToFit="1"/>
      <protection locked="0"/>
    </xf>
    <xf numFmtId="0" fontId="0" fillId="0" borderId="54" xfId="0" applyBorder="1" applyAlignment="1" applyProtection="1">
      <alignment horizontal="center" vertical="center" shrinkToFit="1"/>
      <protection locked="0"/>
    </xf>
    <xf numFmtId="0" fontId="0" fillId="0" borderId="55" xfId="0" applyBorder="1" applyAlignment="1" applyProtection="1">
      <alignment horizontal="center" vertical="center" shrinkToFit="1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3" fontId="0" fillId="0" borderId="27" xfId="0" applyNumberFormat="1" applyBorder="1" applyAlignment="1" applyProtection="1">
      <alignment horizontal="center" vertical="center"/>
    </xf>
    <xf numFmtId="0" fontId="12" fillId="4" borderId="1" xfId="0" applyFont="1" applyFill="1" applyBorder="1" applyAlignment="1" applyProtection="1">
      <alignment horizontal="left" vertical="center" indent="1"/>
    </xf>
    <xf numFmtId="168" fontId="15" fillId="0" borderId="27" xfId="0" applyNumberFormat="1" applyFont="1" applyBorder="1" applyAlignment="1" applyProtection="1">
      <alignment horizontal="center" vertical="center" shrinkToFit="1"/>
      <protection locked="0"/>
    </xf>
    <xf numFmtId="0" fontId="31" fillId="9" borderId="32" xfId="0" applyFont="1" applyFill="1" applyBorder="1" applyAlignment="1" applyProtection="1">
      <alignment horizontal="center" vertical="center"/>
    </xf>
    <xf numFmtId="0" fontId="31" fillId="9" borderId="33" xfId="0" applyFont="1" applyFill="1" applyBorder="1" applyAlignment="1" applyProtection="1">
      <alignment horizontal="center" vertical="center"/>
    </xf>
    <xf numFmtId="0" fontId="31" fillId="9" borderId="34" xfId="0" applyFont="1" applyFill="1" applyBorder="1" applyAlignment="1" applyProtection="1">
      <alignment horizontal="center" vertical="center"/>
    </xf>
    <xf numFmtId="1" fontId="41" fillId="0" borderId="27" xfId="0" applyNumberFormat="1" applyFont="1" applyBorder="1" applyAlignment="1" applyProtection="1">
      <alignment horizontal="center" vertical="center" shrinkToFit="1"/>
    </xf>
    <xf numFmtId="168" fontId="0" fillId="0" borderId="27" xfId="0" applyNumberFormat="1" applyBorder="1" applyAlignment="1" applyProtection="1">
      <alignment horizontal="center" vertical="center" shrinkToFit="1"/>
      <protection locked="0"/>
    </xf>
    <xf numFmtId="165" fontId="12" fillId="4" borderId="1" xfId="0" applyNumberFormat="1" applyFont="1" applyFill="1" applyBorder="1" applyAlignment="1" applyProtection="1">
      <alignment horizontal="left" vertical="center" indent="1"/>
    </xf>
    <xf numFmtId="3" fontId="1" fillId="0" borderId="41" xfId="0" applyNumberFormat="1" applyFont="1" applyFill="1" applyBorder="1" applyAlignment="1" applyProtection="1">
      <alignment horizontal="center" vertical="center"/>
    </xf>
    <xf numFmtId="167" fontId="0" fillId="0" borderId="53" xfId="0" applyNumberFormat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left" vertical="center" indent="1"/>
    </xf>
    <xf numFmtId="0" fontId="15" fillId="12" borderId="23" xfId="1" applyFont="1" applyFill="1" applyBorder="1" applyAlignment="1" applyProtection="1">
      <alignment horizontal="left" vertical="center" indent="1"/>
    </xf>
    <xf numFmtId="0" fontId="15" fillId="12" borderId="2" xfId="1" applyFont="1" applyFill="1" applyBorder="1" applyAlignment="1" applyProtection="1">
      <alignment horizontal="left" vertical="center" indent="1"/>
    </xf>
    <xf numFmtId="0" fontId="15" fillId="12" borderId="4" xfId="1" applyFont="1" applyFill="1" applyBorder="1" applyAlignment="1" applyProtection="1">
      <alignment horizontal="left" vertical="center" indent="1"/>
    </xf>
    <xf numFmtId="0" fontId="15" fillId="11" borderId="23" xfId="1" applyFont="1" applyFill="1" applyBorder="1" applyAlignment="1" applyProtection="1">
      <alignment horizontal="left" vertical="center" indent="1"/>
    </xf>
    <xf numFmtId="0" fontId="15" fillId="11" borderId="2" xfId="1" applyFont="1" applyFill="1" applyBorder="1" applyAlignment="1" applyProtection="1">
      <alignment horizontal="left" vertical="center" indent="1"/>
    </xf>
    <xf numFmtId="0" fontId="15" fillId="11" borderId="4" xfId="1" applyFont="1" applyFill="1" applyBorder="1" applyAlignment="1" applyProtection="1">
      <alignment horizontal="left" vertical="center" indent="1"/>
    </xf>
    <xf numFmtId="0" fontId="15" fillId="10" borderId="23" xfId="2" applyFont="1" applyFill="1" applyBorder="1" applyAlignment="1" applyProtection="1">
      <alignment horizontal="left" vertical="center" indent="1"/>
    </xf>
    <xf numFmtId="0" fontId="15" fillId="10" borderId="2" xfId="2" applyFont="1" applyFill="1" applyBorder="1" applyAlignment="1" applyProtection="1">
      <alignment horizontal="left" vertical="center" indent="1"/>
    </xf>
    <xf numFmtId="0" fontId="15" fillId="10" borderId="4" xfId="2" applyFont="1" applyFill="1" applyBorder="1" applyAlignment="1" applyProtection="1">
      <alignment horizontal="left" vertical="center" indent="1"/>
    </xf>
    <xf numFmtId="172" fontId="41" fillId="0" borderId="27" xfId="0" applyNumberFormat="1" applyFont="1" applyBorder="1" applyAlignment="1" applyProtection="1">
      <alignment horizontal="center" vertical="center" shrinkToFit="1"/>
    </xf>
    <xf numFmtId="0" fontId="0" fillId="4" borderId="1" xfId="0" applyFill="1" applyBorder="1" applyAlignment="1" applyProtection="1">
      <alignment horizontal="center"/>
    </xf>
    <xf numFmtId="169" fontId="1" fillId="0" borderId="27" xfId="0" applyNumberFormat="1" applyFont="1" applyFill="1" applyBorder="1" applyAlignment="1" applyProtection="1">
      <alignment horizontal="center" vertical="center"/>
    </xf>
    <xf numFmtId="169" fontId="1" fillId="0" borderId="41" xfId="0" applyNumberFormat="1" applyFont="1" applyFill="1" applyBorder="1" applyAlignment="1" applyProtection="1">
      <alignment horizontal="center" vertical="center"/>
    </xf>
    <xf numFmtId="170" fontId="1" fillId="0" borderId="21" xfId="0" applyNumberFormat="1" applyFont="1" applyFill="1" applyBorder="1" applyAlignment="1" applyProtection="1">
      <alignment horizontal="center" vertical="center"/>
      <protection locked="0"/>
    </xf>
    <xf numFmtId="170" fontId="1" fillId="0" borderId="7" xfId="0" applyNumberFormat="1" applyFont="1" applyFill="1" applyBorder="1" applyAlignment="1" applyProtection="1">
      <alignment horizontal="center" vertical="center"/>
      <protection locked="0"/>
    </xf>
    <xf numFmtId="170" fontId="1" fillId="0" borderId="22" xfId="0" applyNumberFormat="1" applyFont="1" applyFill="1" applyBorder="1" applyAlignment="1" applyProtection="1">
      <alignment horizontal="center" vertical="center"/>
      <protection locked="0"/>
    </xf>
    <xf numFmtId="0" fontId="12" fillId="4" borderId="33" xfId="0" applyFont="1" applyFill="1" applyBorder="1" applyAlignment="1" applyProtection="1">
      <alignment horizontal="center" vertical="center" wrapText="1"/>
    </xf>
    <xf numFmtId="0" fontId="12" fillId="4" borderId="56" xfId="0" applyFont="1" applyFill="1" applyBorder="1" applyAlignment="1" applyProtection="1">
      <alignment horizontal="center" vertical="center" wrapText="1"/>
    </xf>
    <xf numFmtId="0" fontId="12" fillId="4" borderId="39" xfId="0" applyFont="1" applyFill="1" applyBorder="1" applyAlignment="1" applyProtection="1">
      <alignment horizontal="center" vertical="center" wrapText="1"/>
    </xf>
    <xf numFmtId="0" fontId="12" fillId="4" borderId="37" xfId="0" applyFont="1" applyFill="1" applyBorder="1" applyAlignment="1" applyProtection="1">
      <alignment horizontal="center" vertical="center" wrapText="1"/>
    </xf>
    <xf numFmtId="167" fontId="0" fillId="0" borderId="41" xfId="0" applyNumberFormat="1" applyBorder="1" applyAlignment="1" applyProtection="1">
      <alignment horizontal="center" vertical="center"/>
    </xf>
    <xf numFmtId="167" fontId="0" fillId="0" borderId="26" xfId="0" applyNumberFormat="1" applyBorder="1" applyAlignment="1" applyProtection="1">
      <alignment horizontal="center" vertical="center"/>
    </xf>
    <xf numFmtId="168" fontId="0" fillId="0" borderId="41" xfId="0" applyNumberFormat="1" applyBorder="1" applyAlignment="1" applyProtection="1">
      <alignment horizontal="center" vertical="center" shrinkToFit="1"/>
      <protection locked="0"/>
    </xf>
    <xf numFmtId="168" fontId="15" fillId="0" borderId="41" xfId="0" applyNumberFormat="1" applyFont="1" applyBorder="1" applyAlignment="1" applyProtection="1">
      <alignment horizontal="center" vertical="center" shrinkToFit="1"/>
      <protection locked="0"/>
    </xf>
    <xf numFmtId="3" fontId="0" fillId="0" borderId="26" xfId="0" applyNumberFormat="1" applyBorder="1" applyAlignment="1" applyProtection="1">
      <alignment horizontal="center" vertical="center"/>
    </xf>
    <xf numFmtId="3" fontId="0" fillId="0" borderId="25" xfId="0" applyNumberForma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57" xfId="0" applyFont="1" applyFill="1" applyBorder="1" applyAlignment="1" applyProtection="1">
      <alignment horizontal="center" vertical="center" wrapText="1"/>
    </xf>
    <xf numFmtId="0" fontId="0" fillId="0" borderId="26" xfId="0" applyBorder="1" applyAlignment="1" applyProtection="1">
      <alignment horizontal="center" vertical="center" shrinkToFit="1"/>
      <protection locked="0"/>
    </xf>
    <xf numFmtId="0" fontId="1" fillId="0" borderId="41" xfId="0" applyFont="1" applyFill="1" applyBorder="1" applyAlignment="1" applyProtection="1">
      <alignment horizontal="center" vertical="center"/>
      <protection locked="0"/>
    </xf>
    <xf numFmtId="0" fontId="12" fillId="4" borderId="61" xfId="0" applyFont="1" applyFill="1" applyBorder="1" applyAlignment="1" applyProtection="1">
      <alignment horizontal="center" vertical="center" wrapText="1"/>
    </xf>
    <xf numFmtId="0" fontId="12" fillId="4" borderId="59" xfId="0" applyFont="1" applyFill="1" applyBorder="1" applyAlignment="1" applyProtection="1">
      <alignment horizontal="center" vertical="center" wrapText="1"/>
    </xf>
    <xf numFmtId="0" fontId="34" fillId="0" borderId="14" xfId="0" applyNumberFormat="1" applyFont="1" applyBorder="1" applyAlignment="1" applyProtection="1">
      <alignment horizontal="center" vertical="center" shrinkToFit="1"/>
    </xf>
    <xf numFmtId="0" fontId="34" fillId="0" borderId="58" xfId="0" applyNumberFormat="1" applyFont="1" applyBorder="1" applyAlignment="1" applyProtection="1">
      <alignment horizontal="center" vertical="center" shrinkToFit="1"/>
    </xf>
    <xf numFmtId="0" fontId="34" fillId="0" borderId="15" xfId="0" applyNumberFormat="1" applyFont="1" applyBorder="1" applyAlignment="1" applyProtection="1">
      <alignment horizontal="center" vertical="center" shrinkToFit="1"/>
    </xf>
    <xf numFmtId="0" fontId="0" fillId="0" borderId="14" xfId="0" applyNumberFormat="1" applyBorder="1" applyAlignment="1" applyProtection="1">
      <alignment horizontal="left" vertical="center" indent="1" shrinkToFit="1"/>
      <protection locked="0"/>
    </xf>
    <xf numFmtId="0" fontId="0" fillId="0" borderId="58" xfId="0" applyNumberFormat="1" applyBorder="1" applyAlignment="1" applyProtection="1">
      <alignment horizontal="left" vertical="center" indent="1" shrinkToFit="1"/>
      <protection locked="0"/>
    </xf>
    <xf numFmtId="0" fontId="0" fillId="0" borderId="15" xfId="0" applyNumberFormat="1" applyBorder="1" applyAlignment="1" applyProtection="1">
      <alignment horizontal="left" vertical="center" indent="1" shrinkToFit="1"/>
      <protection locked="0"/>
    </xf>
    <xf numFmtId="0" fontId="21" fillId="0" borderId="0" xfId="0" applyFont="1" applyBorder="1" applyAlignment="1" applyProtection="1">
      <alignment horizontal="left" vertical="top" wrapText="1" indent="1"/>
    </xf>
    <xf numFmtId="0" fontId="21" fillId="0" borderId="11" xfId="0" applyFont="1" applyBorder="1" applyAlignment="1" applyProtection="1">
      <alignment horizontal="left" vertical="top" wrapText="1" indent="1"/>
    </xf>
    <xf numFmtId="0" fontId="12" fillId="0" borderId="0" xfId="0" applyFont="1" applyBorder="1" applyAlignment="1" applyProtection="1">
      <alignment horizontal="left" indent="1"/>
    </xf>
    <xf numFmtId="0" fontId="36" fillId="0" borderId="0" xfId="0" applyFont="1" applyBorder="1" applyAlignment="1" applyProtection="1">
      <alignment horizontal="center"/>
    </xf>
    <xf numFmtId="0" fontId="28" fillId="4" borderId="1" xfId="0" applyFont="1" applyFill="1" applyBorder="1" applyAlignment="1" applyProtection="1">
      <alignment horizontal="center" vertical="center" wrapText="1"/>
    </xf>
    <xf numFmtId="0" fontId="23" fillId="4" borderId="1" xfId="0" applyFont="1" applyFill="1" applyBorder="1" applyAlignment="1" applyProtection="1">
      <alignment horizontal="left" vertical="center" indent="1"/>
    </xf>
    <xf numFmtId="165" fontId="12" fillId="4" borderId="1" xfId="0" applyNumberFormat="1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1" fillId="0" borderId="58" xfId="0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28" fillId="4" borderId="59" xfId="0" applyFont="1" applyFill="1" applyBorder="1" applyAlignment="1" applyProtection="1">
      <alignment horizontal="center" vertical="center" wrapText="1"/>
    </xf>
    <xf numFmtId="0" fontId="28" fillId="4" borderId="71" xfId="0" applyFont="1" applyFill="1" applyBorder="1" applyAlignment="1" applyProtection="1">
      <alignment horizontal="center" vertical="center" wrapText="1"/>
    </xf>
    <xf numFmtId="0" fontId="28" fillId="4" borderId="8" xfId="0" applyFont="1" applyFill="1" applyBorder="1" applyAlignment="1" applyProtection="1">
      <alignment horizontal="center" vertical="center" wrapText="1"/>
    </xf>
    <xf numFmtId="0" fontId="28" fillId="4" borderId="9" xfId="0" applyFont="1" applyFill="1" applyBorder="1" applyAlignment="1" applyProtection="1">
      <alignment horizontal="center" vertical="center" wrapText="1"/>
    </xf>
    <xf numFmtId="0" fontId="28" fillId="4" borderId="13" xfId="0" applyFont="1" applyFill="1" applyBorder="1" applyAlignment="1" applyProtection="1">
      <alignment horizontal="center" vertical="center" wrapText="1"/>
    </xf>
    <xf numFmtId="0" fontId="28" fillId="4" borderId="12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left" vertical="center" indent="1"/>
    </xf>
    <xf numFmtId="3" fontId="1" fillId="0" borderId="27" xfId="0" applyNumberFormat="1" applyFont="1" applyFill="1" applyBorder="1" applyAlignment="1" applyProtection="1">
      <alignment horizontal="center" vertical="center"/>
    </xf>
    <xf numFmtId="0" fontId="12" fillId="4" borderId="64" xfId="0" applyFont="1" applyFill="1" applyBorder="1" applyAlignment="1" applyProtection="1">
      <alignment horizontal="center" vertical="center" wrapText="1"/>
    </xf>
    <xf numFmtId="0" fontId="12" fillId="4" borderId="65" xfId="0" applyFont="1" applyFill="1" applyBorder="1" applyAlignment="1" applyProtection="1">
      <alignment horizontal="center" vertical="center" wrapText="1"/>
    </xf>
    <xf numFmtId="0" fontId="12" fillId="4" borderId="66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 indent="1"/>
    </xf>
    <xf numFmtId="0" fontId="1" fillId="0" borderId="0" xfId="0" applyFont="1" applyBorder="1" applyAlignment="1" applyProtection="1">
      <alignment horizontal="left" indent="1"/>
    </xf>
    <xf numFmtId="0" fontId="1" fillId="0" borderId="0" xfId="0" applyFont="1" applyBorder="1" applyAlignment="1" applyProtection="1">
      <alignment horizontal="left" vertical="top" indent="1"/>
    </xf>
    <xf numFmtId="0" fontId="0" fillId="0" borderId="0" xfId="0" applyBorder="1" applyAlignment="1" applyProtection="1">
      <alignment horizontal="right" vertical="center" indent="1"/>
    </xf>
    <xf numFmtId="0" fontId="3" fillId="0" borderId="0" xfId="0" applyFont="1" applyBorder="1" applyAlignment="1" applyProtection="1">
      <alignment horizontal="right" vertical="center" indent="1"/>
    </xf>
    <xf numFmtId="0" fontId="0" fillId="0" borderId="0" xfId="0" applyFill="1" applyAlignment="1">
      <alignment horizontal="left" vertical="center" indent="1"/>
    </xf>
    <xf numFmtId="0" fontId="0" fillId="0" borderId="0" xfId="0" applyBorder="1" applyAlignment="1" applyProtection="1">
      <alignment horizontal="left" vertical="center" indent="1"/>
    </xf>
    <xf numFmtId="0" fontId="36" fillId="0" borderId="0" xfId="0" applyFont="1" applyAlignment="1" applyProtection="1">
      <alignment horizontal="center"/>
    </xf>
    <xf numFmtId="0" fontId="12" fillId="4" borderId="1" xfId="0" applyFont="1" applyFill="1" applyBorder="1" applyAlignment="1" applyProtection="1">
      <alignment horizontal="left" vertical="center" indent="2"/>
    </xf>
    <xf numFmtId="0" fontId="0" fillId="4" borderId="0" xfId="0" applyFill="1" applyBorder="1" applyAlignment="1" applyProtection="1">
      <alignment horizontal="center" vertical="center"/>
    </xf>
    <xf numFmtId="2" fontId="0" fillId="0" borderId="18" xfId="0" applyNumberFormat="1" applyBorder="1" applyAlignment="1" applyProtection="1">
      <alignment horizontal="left" vertical="center" indent="1"/>
      <protection locked="0"/>
    </xf>
    <xf numFmtId="2" fontId="0" fillId="0" borderId="24" xfId="0" applyNumberFormat="1" applyBorder="1" applyAlignment="1" applyProtection="1">
      <alignment horizontal="left" vertical="center" indent="1"/>
      <protection locked="0"/>
    </xf>
    <xf numFmtId="2" fontId="0" fillId="0" borderId="19" xfId="0" applyNumberFormat="1" applyBorder="1" applyAlignment="1" applyProtection="1">
      <alignment horizontal="left" vertical="center" indent="1"/>
      <protection locked="0"/>
    </xf>
    <xf numFmtId="1" fontId="32" fillId="15" borderId="35" xfId="0" applyNumberFormat="1" applyFont="1" applyFill="1" applyBorder="1" applyAlignment="1" applyProtection="1">
      <alignment horizontal="center" vertical="center" shrinkToFit="1"/>
    </xf>
    <xf numFmtId="1" fontId="32" fillId="15" borderId="1" xfId="0" applyNumberFormat="1" applyFont="1" applyFill="1" applyBorder="1" applyAlignment="1" applyProtection="1">
      <alignment horizontal="center" vertical="center" shrinkToFit="1"/>
    </xf>
    <xf numFmtId="1" fontId="32" fillId="15" borderId="36" xfId="0" applyNumberFormat="1" applyFont="1" applyFill="1" applyBorder="1" applyAlignment="1" applyProtection="1">
      <alignment horizontal="center" vertical="center" shrinkToFit="1"/>
    </xf>
    <xf numFmtId="1" fontId="32" fillId="15" borderId="72" xfId="0" applyNumberFormat="1" applyFont="1" applyFill="1" applyBorder="1" applyAlignment="1" applyProtection="1">
      <alignment horizontal="center" vertical="center" shrinkToFit="1"/>
    </xf>
    <xf numFmtId="1" fontId="32" fillId="15" borderId="0" xfId="0" applyNumberFormat="1" applyFont="1" applyFill="1" applyBorder="1" applyAlignment="1" applyProtection="1">
      <alignment horizontal="center" vertical="center" shrinkToFit="1"/>
    </xf>
    <xf numFmtId="1" fontId="32" fillId="15" borderId="73" xfId="0" applyNumberFormat="1" applyFont="1" applyFill="1" applyBorder="1" applyAlignment="1" applyProtection="1">
      <alignment horizontal="center" vertical="center" shrinkToFit="1"/>
    </xf>
    <xf numFmtId="1" fontId="32" fillId="15" borderId="74" xfId="0" applyNumberFormat="1" applyFont="1" applyFill="1" applyBorder="1" applyAlignment="1" applyProtection="1">
      <alignment horizontal="center" vertical="center" shrinkToFit="1"/>
    </xf>
    <xf numFmtId="1" fontId="32" fillId="15" borderId="11" xfId="0" applyNumberFormat="1" applyFont="1" applyFill="1" applyBorder="1" applyAlignment="1" applyProtection="1">
      <alignment horizontal="center" vertical="center" shrinkToFit="1"/>
    </xf>
    <xf numFmtId="1" fontId="32" fillId="15" borderId="75" xfId="0" applyNumberFormat="1" applyFont="1" applyFill="1" applyBorder="1" applyAlignment="1" applyProtection="1">
      <alignment horizontal="center" vertical="center" shrinkToFit="1"/>
    </xf>
    <xf numFmtId="2" fontId="0" fillId="0" borderId="23" xfId="0" applyNumberFormat="1" applyBorder="1" applyAlignment="1" applyProtection="1">
      <alignment horizontal="left" vertical="center" indent="1"/>
      <protection locked="0"/>
    </xf>
    <xf numFmtId="2" fontId="0" fillId="0" borderId="2" xfId="0" applyNumberFormat="1" applyBorder="1" applyAlignment="1" applyProtection="1">
      <alignment horizontal="left" vertical="center" indent="1"/>
      <protection locked="0"/>
    </xf>
    <xf numFmtId="2" fontId="0" fillId="0" borderId="4" xfId="0" applyNumberFormat="1" applyBorder="1" applyAlignment="1" applyProtection="1">
      <alignment horizontal="left" vertical="center" indent="1"/>
      <protection locked="0"/>
    </xf>
    <xf numFmtId="2" fontId="0" fillId="0" borderId="14" xfId="0" applyNumberFormat="1" applyBorder="1" applyAlignment="1" applyProtection="1">
      <alignment horizontal="left" vertical="center" indent="1"/>
      <protection locked="0"/>
    </xf>
    <xf numFmtId="2" fontId="0" fillId="0" borderId="58" xfId="0" applyNumberFormat="1" applyBorder="1" applyAlignment="1" applyProtection="1">
      <alignment horizontal="left" vertical="center" indent="1"/>
      <protection locked="0"/>
    </xf>
    <xf numFmtId="2" fontId="0" fillId="0" borderId="15" xfId="0" applyNumberFormat="1" applyBorder="1" applyAlignment="1" applyProtection="1">
      <alignment horizontal="left" vertical="center" indent="1"/>
      <protection locked="0"/>
    </xf>
    <xf numFmtId="0" fontId="12" fillId="4" borderId="71" xfId="0" applyFont="1" applyFill="1" applyBorder="1" applyAlignment="1" applyProtection="1">
      <alignment horizontal="center" vertical="center" wrapText="1"/>
    </xf>
    <xf numFmtId="0" fontId="38" fillId="0" borderId="68" xfId="0" applyFont="1" applyBorder="1" applyAlignment="1">
      <alignment horizontal="center" vertical="center" textRotation="90" wrapText="1"/>
    </xf>
    <xf numFmtId="0" fontId="38" fillId="0" borderId="69" xfId="0" applyFont="1" applyBorder="1" applyAlignment="1">
      <alignment horizontal="center" vertical="center" textRotation="90" wrapText="1"/>
    </xf>
    <xf numFmtId="0" fontId="38" fillId="0" borderId="52" xfId="0" applyFont="1" applyBorder="1" applyAlignment="1">
      <alignment horizontal="center" vertical="center" textRotation="90" wrapText="1"/>
    </xf>
    <xf numFmtId="0" fontId="38" fillId="0" borderId="31" xfId="0" applyFont="1" applyBorder="1" applyAlignment="1">
      <alignment horizontal="center" vertical="center" textRotation="90"/>
    </xf>
    <xf numFmtId="0" fontId="38" fillId="0" borderId="31" xfId="0" applyFont="1" applyBorder="1" applyAlignment="1">
      <alignment horizontal="center" vertical="center" textRotation="90" wrapText="1"/>
    </xf>
    <xf numFmtId="0" fontId="39" fillId="13" borderId="42" xfId="0" applyFont="1" applyFill="1" applyBorder="1" applyAlignment="1">
      <alignment horizontal="center" vertical="center"/>
    </xf>
    <xf numFmtId="0" fontId="39" fillId="13" borderId="43" xfId="0" applyFont="1" applyFill="1" applyBorder="1" applyAlignment="1">
      <alignment horizontal="center" vertical="center"/>
    </xf>
    <xf numFmtId="0" fontId="39" fillId="13" borderId="44" xfId="0" applyFont="1" applyFill="1" applyBorder="1" applyAlignment="1">
      <alignment horizontal="center" vertical="center"/>
    </xf>
    <xf numFmtId="0" fontId="12" fillId="7" borderId="31" xfId="0" applyFont="1" applyFill="1" applyBorder="1" applyAlignment="1">
      <alignment horizontal="center"/>
    </xf>
    <xf numFmtId="0" fontId="12" fillId="7" borderId="32" xfId="0" applyFont="1" applyFill="1" applyBorder="1" applyAlignment="1">
      <alignment horizontal="center"/>
    </xf>
    <xf numFmtId="0" fontId="12" fillId="7" borderId="33" xfId="0" applyFont="1" applyFill="1" applyBorder="1" applyAlignment="1">
      <alignment horizontal="center"/>
    </xf>
    <xf numFmtId="0" fontId="12" fillId="7" borderId="34" xfId="0" applyFont="1" applyFill="1" applyBorder="1" applyAlignment="1">
      <alignment horizontal="center"/>
    </xf>
  </cellXfs>
  <cellStyles count="85">
    <cellStyle name="Gut" xfId="2" builtinId="26"/>
    <cellStyle name="Hyperlink 2" xfId="18" xr:uid="{00000000-0005-0000-0000-000001000000}"/>
    <cellStyle name="Neutral 2" xfId="32" xr:uid="{00000000-0005-0000-0000-000002000000}"/>
    <cellStyle name="Normál 2" xfId="8" xr:uid="{00000000-0005-0000-0000-000003000000}"/>
    <cellStyle name="Normál 2 2" xfId="10" xr:uid="{00000000-0005-0000-0000-000004000000}"/>
    <cellStyle name="Normál 2 2 2" xfId="15" xr:uid="{00000000-0005-0000-0000-000005000000}"/>
    <cellStyle name="Normál 2 2 2 2" xfId="28" xr:uid="{00000000-0005-0000-0000-000006000000}"/>
    <cellStyle name="Normál 2 2 2 2 2" xfId="81" xr:uid="{00000000-0005-0000-0000-000007000000}"/>
    <cellStyle name="Normál 2 2 2 2 3" xfId="55" xr:uid="{00000000-0005-0000-0000-000008000000}"/>
    <cellStyle name="Normál 2 2 2 3" xfId="69" xr:uid="{00000000-0005-0000-0000-000009000000}"/>
    <cellStyle name="Normál 2 2 2 4" xfId="43" xr:uid="{00000000-0005-0000-0000-00000A000000}"/>
    <cellStyle name="Normál 2 2 3" xfId="23" xr:uid="{00000000-0005-0000-0000-00000B000000}"/>
    <cellStyle name="Normál 2 2 3 2" xfId="76" xr:uid="{00000000-0005-0000-0000-00000C000000}"/>
    <cellStyle name="Normál 2 2 3 3" xfId="50" xr:uid="{00000000-0005-0000-0000-00000D000000}"/>
    <cellStyle name="Normál 2 2 4" xfId="64" xr:uid="{00000000-0005-0000-0000-00000E000000}"/>
    <cellStyle name="Normál 2 2 5" xfId="38" xr:uid="{00000000-0005-0000-0000-00000F000000}"/>
    <cellStyle name="Normál 2 3" xfId="13" xr:uid="{00000000-0005-0000-0000-000010000000}"/>
    <cellStyle name="Normál 2 3 2" xfId="26" xr:uid="{00000000-0005-0000-0000-000011000000}"/>
    <cellStyle name="Normál 2 3 2 2" xfId="79" xr:uid="{00000000-0005-0000-0000-000012000000}"/>
    <cellStyle name="Normál 2 3 2 3" xfId="53" xr:uid="{00000000-0005-0000-0000-000013000000}"/>
    <cellStyle name="Normál 2 3 3" xfId="67" xr:uid="{00000000-0005-0000-0000-000014000000}"/>
    <cellStyle name="Normál 2 3 4" xfId="41" xr:uid="{00000000-0005-0000-0000-000015000000}"/>
    <cellStyle name="Normál 2 4" xfId="21" xr:uid="{00000000-0005-0000-0000-000016000000}"/>
    <cellStyle name="Normál 2 4 2" xfId="74" xr:uid="{00000000-0005-0000-0000-000017000000}"/>
    <cellStyle name="Normál 2 4 3" xfId="48" xr:uid="{00000000-0005-0000-0000-000018000000}"/>
    <cellStyle name="Normál 2 5" xfId="62" xr:uid="{00000000-0005-0000-0000-000019000000}"/>
    <cellStyle name="Normál 2 6" xfId="36" xr:uid="{00000000-0005-0000-0000-00001A000000}"/>
    <cellStyle name="Normál 3" xfId="9" xr:uid="{00000000-0005-0000-0000-00001B000000}"/>
    <cellStyle name="Normál 3 2" xfId="11" xr:uid="{00000000-0005-0000-0000-00001C000000}"/>
    <cellStyle name="Normál 3 2 2" xfId="16" xr:uid="{00000000-0005-0000-0000-00001D000000}"/>
    <cellStyle name="Normál 3 2 2 2" xfId="29" xr:uid="{00000000-0005-0000-0000-00001E000000}"/>
    <cellStyle name="Normál 3 2 2 2 2" xfId="82" xr:uid="{00000000-0005-0000-0000-00001F000000}"/>
    <cellStyle name="Normál 3 2 2 2 3" xfId="56" xr:uid="{00000000-0005-0000-0000-000020000000}"/>
    <cellStyle name="Normál 3 2 2 3" xfId="70" xr:uid="{00000000-0005-0000-0000-000021000000}"/>
    <cellStyle name="Normál 3 2 2 4" xfId="44" xr:uid="{00000000-0005-0000-0000-000022000000}"/>
    <cellStyle name="Normál 3 2 3" xfId="24" xr:uid="{00000000-0005-0000-0000-000023000000}"/>
    <cellStyle name="Normál 3 2 3 2" xfId="77" xr:uid="{00000000-0005-0000-0000-000024000000}"/>
    <cellStyle name="Normál 3 2 3 3" xfId="51" xr:uid="{00000000-0005-0000-0000-000025000000}"/>
    <cellStyle name="Normál 3 2 4" xfId="65" xr:uid="{00000000-0005-0000-0000-000026000000}"/>
    <cellStyle name="Normál 3 2 5" xfId="39" xr:uid="{00000000-0005-0000-0000-000027000000}"/>
    <cellStyle name="Normál 3 3" xfId="14" xr:uid="{00000000-0005-0000-0000-000028000000}"/>
    <cellStyle name="Normál 3 3 2" xfId="27" xr:uid="{00000000-0005-0000-0000-000029000000}"/>
    <cellStyle name="Normál 3 3 2 2" xfId="80" xr:uid="{00000000-0005-0000-0000-00002A000000}"/>
    <cellStyle name="Normál 3 3 2 3" xfId="54" xr:uid="{00000000-0005-0000-0000-00002B000000}"/>
    <cellStyle name="Normál 3 3 3" xfId="68" xr:uid="{00000000-0005-0000-0000-00002C000000}"/>
    <cellStyle name="Normál 3 3 4" xfId="42" xr:uid="{00000000-0005-0000-0000-00002D000000}"/>
    <cellStyle name="Normál 3 4" xfId="22" xr:uid="{00000000-0005-0000-0000-00002E000000}"/>
    <cellStyle name="Normál 3 4 2" xfId="75" xr:uid="{00000000-0005-0000-0000-00002F000000}"/>
    <cellStyle name="Normál 3 4 3" xfId="49" xr:uid="{00000000-0005-0000-0000-000030000000}"/>
    <cellStyle name="Normál 3 5" xfId="63" xr:uid="{00000000-0005-0000-0000-000031000000}"/>
    <cellStyle name="Normál 3 6" xfId="37" xr:uid="{00000000-0005-0000-0000-000032000000}"/>
    <cellStyle name="Schlecht" xfId="1" builtinId="27"/>
    <cellStyle name="Standard" xfId="0" builtinId="0"/>
    <cellStyle name="Standard 2" xfId="3" xr:uid="{00000000-0005-0000-0000-000035000000}"/>
    <cellStyle name="Standard 2 2" xfId="17" xr:uid="{00000000-0005-0000-0000-000036000000}"/>
    <cellStyle name="Standard 2 2 2" xfId="30" xr:uid="{00000000-0005-0000-0000-000037000000}"/>
    <cellStyle name="Standard 2 2 2 2" xfId="83" xr:uid="{00000000-0005-0000-0000-000038000000}"/>
    <cellStyle name="Standard 2 2 2 3" xfId="57" xr:uid="{00000000-0005-0000-0000-000039000000}"/>
    <cellStyle name="Standard 2 2 3" xfId="71" xr:uid="{00000000-0005-0000-0000-00003A000000}"/>
    <cellStyle name="Standard 2 2 4" xfId="45" xr:uid="{00000000-0005-0000-0000-00003B000000}"/>
    <cellStyle name="Standard 2 3" xfId="12" xr:uid="{00000000-0005-0000-0000-00003C000000}"/>
    <cellStyle name="Standard 2 3 2" xfId="25" xr:uid="{00000000-0005-0000-0000-00003D000000}"/>
    <cellStyle name="Standard 2 3 2 2" xfId="78" xr:uid="{00000000-0005-0000-0000-00003E000000}"/>
    <cellStyle name="Standard 2 3 2 3" xfId="52" xr:uid="{00000000-0005-0000-0000-00003F000000}"/>
    <cellStyle name="Standard 2 3 3" xfId="66" xr:uid="{00000000-0005-0000-0000-000040000000}"/>
    <cellStyle name="Standard 2 3 4" xfId="40" xr:uid="{00000000-0005-0000-0000-000041000000}"/>
    <cellStyle name="Standard 3" xfId="5" xr:uid="{00000000-0005-0000-0000-000042000000}"/>
    <cellStyle name="Standard 3 2" xfId="19" xr:uid="{00000000-0005-0000-0000-000043000000}"/>
    <cellStyle name="Standard 3 2 2" xfId="31" xr:uid="{00000000-0005-0000-0000-000044000000}"/>
    <cellStyle name="Standard 3 2 2 2" xfId="84" xr:uid="{00000000-0005-0000-0000-000045000000}"/>
    <cellStyle name="Standard 3 2 2 3" xfId="58" xr:uid="{00000000-0005-0000-0000-000046000000}"/>
    <cellStyle name="Standard 3 2 3" xfId="72" xr:uid="{00000000-0005-0000-0000-000047000000}"/>
    <cellStyle name="Standard 3 2 4" xfId="46" xr:uid="{00000000-0005-0000-0000-000048000000}"/>
    <cellStyle name="Standard 4" xfId="4" xr:uid="{00000000-0005-0000-0000-000049000000}"/>
    <cellStyle name="Standard 4 2" xfId="6" xr:uid="{00000000-0005-0000-0000-00004A000000}"/>
    <cellStyle name="Standard 4 2 2" xfId="60" xr:uid="{00000000-0005-0000-0000-00004B000000}"/>
    <cellStyle name="Standard 4 2 3" xfId="34" xr:uid="{00000000-0005-0000-0000-00004C000000}"/>
    <cellStyle name="Standard 4 3" xfId="7" xr:uid="{00000000-0005-0000-0000-00004D000000}"/>
    <cellStyle name="Standard 4 3 2" xfId="61" xr:uid="{00000000-0005-0000-0000-00004E000000}"/>
    <cellStyle name="Standard 4 3 3" xfId="35" xr:uid="{00000000-0005-0000-0000-00004F000000}"/>
    <cellStyle name="Standard 4 4" xfId="20" xr:uid="{00000000-0005-0000-0000-000050000000}"/>
    <cellStyle name="Standard 4 4 2" xfId="73" xr:uid="{00000000-0005-0000-0000-000051000000}"/>
    <cellStyle name="Standard 4 4 3" xfId="47" xr:uid="{00000000-0005-0000-0000-000052000000}"/>
    <cellStyle name="Standard 4 5" xfId="59" xr:uid="{00000000-0005-0000-0000-000053000000}"/>
    <cellStyle name="Standard 4 6" xfId="33" xr:uid="{00000000-0005-0000-0000-000054000000}"/>
  </cellStyles>
  <dxfs count="61"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7"/>
        </patternFill>
      </fill>
    </dxf>
    <dxf>
      <font>
        <b/>
        <i val="0"/>
        <color rgb="FFFF0000"/>
      </font>
    </dxf>
    <dxf>
      <fill>
        <patternFill>
          <bgColor theme="7"/>
        </patternFill>
      </fill>
    </dxf>
    <dxf>
      <fill>
        <patternFill>
          <bgColor theme="9"/>
        </patternFill>
      </fill>
    </dxf>
    <dxf>
      <font>
        <b/>
        <i val="0"/>
        <color rgb="FFFF0000"/>
      </font>
    </dxf>
    <dxf>
      <fill>
        <patternFill>
          <bgColor theme="7"/>
        </patternFill>
      </fill>
    </dxf>
    <dxf>
      <fill>
        <patternFill>
          <bgColor theme="9"/>
        </patternFill>
      </fill>
    </dxf>
    <dxf>
      <font>
        <b/>
        <i val="0"/>
        <color rgb="FFFF0000"/>
      </font>
    </dxf>
    <dxf>
      <fill>
        <patternFill>
          <bgColor theme="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9FE3"/>
      <color rgb="FFF39200"/>
      <color rgb="FFFFED00"/>
      <color rgb="FFFFFFFF"/>
      <color rgb="FFE8378C"/>
      <color rgb="FFD0D0D0"/>
      <color rgb="FF98C21D"/>
      <color rgb="FFD8AC00"/>
      <color rgb="FF00A8B5"/>
      <color rgb="FF008E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288467</xdr:colOff>
      <xdr:row>26</xdr:row>
      <xdr:rowOff>100218</xdr:rowOff>
    </xdr:from>
    <xdr:to>
      <xdr:col>8</xdr:col>
      <xdr:colOff>1965</xdr:colOff>
      <xdr:row>26</xdr:row>
      <xdr:rowOff>100218</xdr:rowOff>
    </xdr:to>
    <xdr:cxnSp macro="">
      <xdr:nvCxnSpPr>
        <xdr:cNvPr id="21" name="Gerade Verbindung mit Pfeil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746206" y="5922892"/>
          <a:ext cx="293281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3184</xdr:colOff>
      <xdr:row>33</xdr:row>
      <xdr:rowOff>104864</xdr:rowOff>
    </xdr:from>
    <xdr:to>
      <xdr:col>8</xdr:col>
      <xdr:colOff>1967</xdr:colOff>
      <xdr:row>33</xdr:row>
      <xdr:rowOff>104864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1582940" y="7311340"/>
          <a:ext cx="286856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0</xdr:rowOff>
    </xdr:from>
    <xdr:to>
      <xdr:col>66</xdr:col>
      <xdr:colOff>0</xdr:colOff>
      <xdr:row>1</xdr:row>
      <xdr:rowOff>0</xdr:rowOff>
    </xdr:to>
    <xdr:sp macro="" textlink="">
      <xdr:nvSpPr>
        <xdr:cNvPr id="19" name="Textfeld 18">
          <a:extLst>
            <a:ext uri="{FF2B5EF4-FFF2-40B4-BE49-F238E27FC236}">
              <a16:creationId xmlns:a16="http://schemas.microsoft.com/office/drawing/2014/main" id="{FD3BE3BC-E846-425A-A377-B9FCA9DD0255}"/>
            </a:ext>
          </a:extLst>
        </xdr:cNvPr>
        <xdr:cNvSpPr txBox="1"/>
      </xdr:nvSpPr>
      <xdr:spPr>
        <a:xfrm>
          <a:off x="0" y="0"/>
          <a:ext cx="13451159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3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Module</a:t>
          </a:r>
          <a:r>
            <a:rPr lang="de-CH" sz="3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d'ordine </a:t>
          </a:r>
          <a:r>
            <a:rPr lang="de-CH" sz="3000" b="1">
              <a:solidFill>
                <a:schemeClr val="accent1"/>
              </a:solidFill>
            </a:rPr>
            <a:t>Peikko MODIX </a:t>
          </a:r>
          <a:r>
            <a:rPr lang="de-CH" sz="3200" b="1">
              <a:solidFill>
                <a:schemeClr val="accent1"/>
              </a:solidFill>
            </a:rPr>
            <a:t>Manicotti per armatura</a:t>
          </a:r>
          <a:r>
            <a:rPr lang="de-CH" sz="3000" b="1">
              <a:solidFill>
                <a:schemeClr val="accent1"/>
              </a:solidFill>
            </a:rPr>
            <a:t> - Forme standard</a:t>
          </a:r>
        </a:p>
      </xdr:txBody>
    </xdr:sp>
    <xdr:clientData/>
  </xdr:twoCellAnchor>
  <xdr:twoCellAnchor>
    <xdr:from>
      <xdr:col>0</xdr:col>
      <xdr:colOff>45972</xdr:colOff>
      <xdr:row>34</xdr:row>
      <xdr:rowOff>356151</xdr:rowOff>
    </xdr:from>
    <xdr:to>
      <xdr:col>4</xdr:col>
      <xdr:colOff>70819</xdr:colOff>
      <xdr:row>34</xdr:row>
      <xdr:rowOff>654325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82501291-5FF4-4472-8DAB-2C7294609B2E}"/>
            </a:ext>
          </a:extLst>
        </xdr:cNvPr>
        <xdr:cNvSpPr txBox="1"/>
      </xdr:nvSpPr>
      <xdr:spPr>
        <a:xfrm>
          <a:off x="45972" y="8023776"/>
          <a:ext cx="901147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/>
            <a:t>Forma G</a:t>
          </a:r>
        </a:p>
      </xdr:txBody>
    </xdr:sp>
    <xdr:clientData/>
  </xdr:twoCellAnchor>
  <xdr:twoCellAnchor>
    <xdr:from>
      <xdr:col>7</xdr:col>
      <xdr:colOff>199951</xdr:colOff>
      <xdr:row>34</xdr:row>
      <xdr:rowOff>356151</xdr:rowOff>
    </xdr:from>
    <xdr:to>
      <xdr:col>11</xdr:col>
      <xdr:colOff>24146</xdr:colOff>
      <xdr:row>34</xdr:row>
      <xdr:rowOff>654325</xdr:rowOff>
    </xdr:to>
    <xdr:sp macro="" textlink="">
      <xdr:nvSpPr>
        <xdr:cNvPr id="9" name="Textfeld 8">
          <a:extLst>
            <a:ext uri="{FF2B5EF4-FFF2-40B4-BE49-F238E27FC236}">
              <a16:creationId xmlns:a16="http://schemas.microsoft.com/office/drawing/2014/main" id="{379A1BFE-0CAC-484D-8727-6D615E2B934B}"/>
            </a:ext>
          </a:extLst>
        </xdr:cNvPr>
        <xdr:cNvSpPr txBox="1"/>
      </xdr:nvSpPr>
      <xdr:spPr>
        <a:xfrm>
          <a:off x="1782330" y="7650457"/>
          <a:ext cx="813566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/>
            <a:t>Forma PSB</a:t>
          </a:r>
        </a:p>
      </xdr:txBody>
    </xdr:sp>
    <xdr:clientData/>
  </xdr:twoCellAnchor>
  <xdr:twoCellAnchor>
    <xdr:from>
      <xdr:col>15</xdr:col>
      <xdr:colOff>97825</xdr:colOff>
      <xdr:row>34</xdr:row>
      <xdr:rowOff>356151</xdr:rowOff>
    </xdr:from>
    <xdr:to>
      <xdr:col>18</xdr:col>
      <xdr:colOff>133353</xdr:colOff>
      <xdr:row>34</xdr:row>
      <xdr:rowOff>654325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E9569F07-1B34-4E2A-9BF8-D9E26F63354B}"/>
            </a:ext>
          </a:extLst>
        </xdr:cNvPr>
        <xdr:cNvSpPr txBox="1"/>
      </xdr:nvSpPr>
      <xdr:spPr>
        <a:xfrm>
          <a:off x="3557551" y="7650457"/>
          <a:ext cx="865125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/>
            <a:t>Forma J</a:t>
          </a:r>
        </a:p>
      </xdr:txBody>
    </xdr:sp>
    <xdr:clientData/>
  </xdr:twoCellAnchor>
  <xdr:twoCellAnchor>
    <xdr:from>
      <xdr:col>21</xdr:col>
      <xdr:colOff>71359</xdr:colOff>
      <xdr:row>34</xdr:row>
      <xdr:rowOff>356151</xdr:rowOff>
    </xdr:from>
    <xdr:to>
      <xdr:col>27</xdr:col>
      <xdr:colOff>19221</xdr:colOff>
      <xdr:row>34</xdr:row>
      <xdr:rowOff>654325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49289897-9CE3-4B99-BAC5-5FE062D7EA44}"/>
            </a:ext>
          </a:extLst>
        </xdr:cNvPr>
        <xdr:cNvSpPr txBox="1"/>
      </xdr:nvSpPr>
      <xdr:spPr>
        <a:xfrm>
          <a:off x="4972125" y="7650457"/>
          <a:ext cx="980249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/>
            <a:t>Forma K</a:t>
          </a:r>
        </a:p>
      </xdr:txBody>
    </xdr:sp>
    <xdr:clientData/>
  </xdr:twoCellAnchor>
  <xdr:twoCellAnchor>
    <xdr:from>
      <xdr:col>30</xdr:col>
      <xdr:colOff>83622</xdr:colOff>
      <xdr:row>34</xdr:row>
      <xdr:rowOff>356151</xdr:rowOff>
    </xdr:from>
    <xdr:to>
      <xdr:col>36</xdr:col>
      <xdr:colOff>141601</xdr:colOff>
      <xdr:row>34</xdr:row>
      <xdr:rowOff>654325</xdr:rowOff>
    </xdr:to>
    <xdr:sp macro="" textlink="">
      <xdr:nvSpPr>
        <xdr:cNvPr id="12" name="Textfeld 11">
          <a:extLst>
            <a:ext uri="{FF2B5EF4-FFF2-40B4-BE49-F238E27FC236}">
              <a16:creationId xmlns:a16="http://schemas.microsoft.com/office/drawing/2014/main" id="{3FF830F0-66E5-4AB3-8F23-9BE0C51F9043}"/>
            </a:ext>
          </a:extLst>
        </xdr:cNvPr>
        <xdr:cNvSpPr txBox="1"/>
      </xdr:nvSpPr>
      <xdr:spPr>
        <a:xfrm>
          <a:off x="6532969" y="7650457"/>
          <a:ext cx="1090366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/>
            <a:t>Forma L</a:t>
          </a:r>
        </a:p>
      </xdr:txBody>
    </xdr:sp>
    <xdr:clientData/>
  </xdr:twoCellAnchor>
  <xdr:twoCellAnchor>
    <xdr:from>
      <xdr:col>44</xdr:col>
      <xdr:colOff>150982</xdr:colOff>
      <xdr:row>34</xdr:row>
      <xdr:rowOff>171450</xdr:rowOff>
    </xdr:from>
    <xdr:to>
      <xdr:col>45</xdr:col>
      <xdr:colOff>182456</xdr:colOff>
      <xdr:row>34</xdr:row>
      <xdr:rowOff>943613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E4AA7F5C-4DA3-4E8C-BCAC-5695C591D778}"/>
            </a:ext>
          </a:extLst>
        </xdr:cNvPr>
        <xdr:cNvSpPr txBox="1"/>
      </xdr:nvSpPr>
      <xdr:spPr>
        <a:xfrm rot="16200000">
          <a:off x="9019887" y="7714120"/>
          <a:ext cx="772163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/>
            <a:t>Forma U</a:t>
          </a:r>
        </a:p>
      </xdr:txBody>
    </xdr:sp>
    <xdr:clientData/>
  </xdr:twoCellAnchor>
  <xdr:twoCellAnchor>
    <xdr:from>
      <xdr:col>47</xdr:col>
      <xdr:colOff>59903</xdr:colOff>
      <xdr:row>34</xdr:row>
      <xdr:rowOff>365676</xdr:rowOff>
    </xdr:from>
    <xdr:to>
      <xdr:col>50</xdr:col>
      <xdr:colOff>114343</xdr:colOff>
      <xdr:row>34</xdr:row>
      <xdr:rowOff>663850</xdr:rowOff>
    </xdr:to>
    <xdr:sp macro="" textlink="">
      <xdr:nvSpPr>
        <xdr:cNvPr id="14" name="Textfeld 13">
          <a:extLst>
            <a:ext uri="{FF2B5EF4-FFF2-40B4-BE49-F238E27FC236}">
              <a16:creationId xmlns:a16="http://schemas.microsoft.com/office/drawing/2014/main" id="{DE5D6681-2427-442C-B2D7-D4CE8E9DA9E3}"/>
            </a:ext>
          </a:extLst>
        </xdr:cNvPr>
        <xdr:cNvSpPr txBox="1"/>
      </xdr:nvSpPr>
      <xdr:spPr>
        <a:xfrm>
          <a:off x="9778476" y="7659982"/>
          <a:ext cx="856383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/>
            <a:t>Forma D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16</xdr:row>
          <xdr:rowOff>0</xdr:rowOff>
        </xdr:from>
        <xdr:to>
          <xdr:col>60</xdr:col>
          <xdr:colOff>195551</xdr:colOff>
          <xdr:row>17</xdr:row>
          <xdr:rowOff>2724</xdr:rowOff>
        </xdr:to>
        <xdr:pic>
          <xdr:nvPicPr>
            <xdr:cNvPr id="27" name="Image1">
              <a:extLst>
                <a:ext uri="{FF2B5EF4-FFF2-40B4-BE49-F238E27FC236}">
                  <a16:creationId xmlns:a16="http://schemas.microsoft.com/office/drawing/2014/main" id="{767EF6DC-D482-4AB7-A52E-E4C616B0A4F0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1" spid="_x0000_s942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53925" y="3543300"/>
              <a:ext cx="395576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4975</xdr:colOff>
          <xdr:row>17</xdr:row>
          <xdr:rowOff>735</xdr:rowOff>
        </xdr:from>
        <xdr:to>
          <xdr:col>61</xdr:col>
          <xdr:colOff>0</xdr:colOff>
          <xdr:row>17</xdr:row>
          <xdr:rowOff>197069</xdr:rowOff>
        </xdr:to>
        <xdr:pic>
          <xdr:nvPicPr>
            <xdr:cNvPr id="25" name="Image1">
              <a:extLst>
                <a:ext uri="{FF2B5EF4-FFF2-40B4-BE49-F238E27FC236}">
                  <a16:creationId xmlns:a16="http://schemas.microsoft.com/office/drawing/2014/main" id="{D89FE987-9802-4E1C-914A-6CFE62DE16EF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2" spid="_x0000_s942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07264" y="3755590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4975</xdr:colOff>
          <xdr:row>18</xdr:row>
          <xdr:rowOff>734</xdr:rowOff>
        </xdr:from>
        <xdr:to>
          <xdr:col>61</xdr:col>
          <xdr:colOff>0</xdr:colOff>
          <xdr:row>18</xdr:row>
          <xdr:rowOff>197069</xdr:rowOff>
        </xdr:to>
        <xdr:pic>
          <xdr:nvPicPr>
            <xdr:cNvPr id="26" name="Image1">
              <a:extLst>
                <a:ext uri="{FF2B5EF4-FFF2-40B4-BE49-F238E27FC236}">
                  <a16:creationId xmlns:a16="http://schemas.microsoft.com/office/drawing/2014/main" id="{17BBD623-EB05-4879-9B05-02DCE1589D74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3" spid="_x0000_s942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07264" y="3956116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4975</xdr:colOff>
          <xdr:row>19</xdr:row>
          <xdr:rowOff>734</xdr:rowOff>
        </xdr:from>
        <xdr:to>
          <xdr:col>61</xdr:col>
          <xdr:colOff>0</xdr:colOff>
          <xdr:row>19</xdr:row>
          <xdr:rowOff>197069</xdr:rowOff>
        </xdr:to>
        <xdr:pic>
          <xdr:nvPicPr>
            <xdr:cNvPr id="28" name="Image1">
              <a:extLst>
                <a:ext uri="{FF2B5EF4-FFF2-40B4-BE49-F238E27FC236}">
                  <a16:creationId xmlns:a16="http://schemas.microsoft.com/office/drawing/2014/main" id="{47CB3D57-776E-4687-9DCE-B03E511D239F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4" spid="_x0000_s942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07264" y="4156642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50131</xdr:colOff>
          <xdr:row>20</xdr:row>
          <xdr:rowOff>735</xdr:rowOff>
        </xdr:from>
        <xdr:to>
          <xdr:col>60</xdr:col>
          <xdr:colOff>195551</xdr:colOff>
          <xdr:row>21</xdr:row>
          <xdr:rowOff>1381</xdr:rowOff>
        </xdr:to>
        <xdr:pic>
          <xdr:nvPicPr>
            <xdr:cNvPr id="29" name="Image1">
              <a:extLst>
                <a:ext uri="{FF2B5EF4-FFF2-40B4-BE49-F238E27FC236}">
                  <a16:creationId xmlns:a16="http://schemas.microsoft.com/office/drawing/2014/main" id="{2ABEB88A-8038-45C0-BF07-47FD0FC41E5B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5" spid="_x0000_s943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02289" y="4357169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4975</xdr:colOff>
          <xdr:row>21</xdr:row>
          <xdr:rowOff>0</xdr:rowOff>
        </xdr:from>
        <xdr:to>
          <xdr:col>61</xdr:col>
          <xdr:colOff>0</xdr:colOff>
          <xdr:row>22</xdr:row>
          <xdr:rowOff>2723</xdr:rowOff>
        </xdr:to>
        <xdr:pic>
          <xdr:nvPicPr>
            <xdr:cNvPr id="30" name="Image1">
              <a:extLst>
                <a:ext uri="{FF2B5EF4-FFF2-40B4-BE49-F238E27FC236}">
                  <a16:creationId xmlns:a16="http://schemas.microsoft.com/office/drawing/2014/main" id="{79B559B7-C3B1-4551-9652-F3D7A78AC9CB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6" spid="_x0000_s943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07264" y="4556961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4975</xdr:colOff>
          <xdr:row>22</xdr:row>
          <xdr:rowOff>0</xdr:rowOff>
        </xdr:from>
        <xdr:to>
          <xdr:col>61</xdr:col>
          <xdr:colOff>0</xdr:colOff>
          <xdr:row>23</xdr:row>
          <xdr:rowOff>2723</xdr:rowOff>
        </xdr:to>
        <xdr:pic>
          <xdr:nvPicPr>
            <xdr:cNvPr id="31" name="Image1">
              <a:extLst>
                <a:ext uri="{FF2B5EF4-FFF2-40B4-BE49-F238E27FC236}">
                  <a16:creationId xmlns:a16="http://schemas.microsoft.com/office/drawing/2014/main" id="{5D83B6E7-6AB0-443F-8498-F1BD05958A2D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7" spid="_x0000_s943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07264" y="4757487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4975</xdr:colOff>
          <xdr:row>23</xdr:row>
          <xdr:rowOff>0</xdr:rowOff>
        </xdr:from>
        <xdr:to>
          <xdr:col>61</xdr:col>
          <xdr:colOff>0</xdr:colOff>
          <xdr:row>24</xdr:row>
          <xdr:rowOff>2723</xdr:rowOff>
        </xdr:to>
        <xdr:pic>
          <xdr:nvPicPr>
            <xdr:cNvPr id="32" name="Image1">
              <a:extLst>
                <a:ext uri="{FF2B5EF4-FFF2-40B4-BE49-F238E27FC236}">
                  <a16:creationId xmlns:a16="http://schemas.microsoft.com/office/drawing/2014/main" id="{58E6EA61-5376-42E3-BB16-48127CB24F45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8" spid="_x0000_s943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07264" y="4958013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4975</xdr:colOff>
          <xdr:row>23</xdr:row>
          <xdr:rowOff>200526</xdr:rowOff>
        </xdr:from>
        <xdr:to>
          <xdr:col>61</xdr:col>
          <xdr:colOff>0</xdr:colOff>
          <xdr:row>25</xdr:row>
          <xdr:rowOff>2723</xdr:rowOff>
        </xdr:to>
        <xdr:pic>
          <xdr:nvPicPr>
            <xdr:cNvPr id="33" name="Image1">
              <a:extLst>
                <a:ext uri="{FF2B5EF4-FFF2-40B4-BE49-F238E27FC236}">
                  <a16:creationId xmlns:a16="http://schemas.microsoft.com/office/drawing/2014/main" id="{3CA20C12-227B-4662-BBA3-94792255A6B3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9" spid="_x0000_s943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07264" y="5158539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4975</xdr:colOff>
          <xdr:row>25</xdr:row>
          <xdr:rowOff>0</xdr:rowOff>
        </xdr:from>
        <xdr:to>
          <xdr:col>61</xdr:col>
          <xdr:colOff>0</xdr:colOff>
          <xdr:row>26</xdr:row>
          <xdr:rowOff>2723</xdr:rowOff>
        </xdr:to>
        <xdr:pic>
          <xdr:nvPicPr>
            <xdr:cNvPr id="34" name="Image1">
              <a:extLst>
                <a:ext uri="{FF2B5EF4-FFF2-40B4-BE49-F238E27FC236}">
                  <a16:creationId xmlns:a16="http://schemas.microsoft.com/office/drawing/2014/main" id="{037B9997-7E83-423A-A3FE-E91E9274D24E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10" spid="_x0000_s943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58900" y="5343525"/>
              <a:ext cx="395075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59</xdr:col>
      <xdr:colOff>101401</xdr:colOff>
      <xdr:row>38</xdr:row>
      <xdr:rowOff>30728</xdr:rowOff>
    </xdr:from>
    <xdr:to>
      <xdr:col>60</xdr:col>
      <xdr:colOff>110483</xdr:colOff>
      <xdr:row>38</xdr:row>
      <xdr:rowOff>167528</xdr:rowOff>
    </xdr:to>
    <xdr:sp macro="" textlink="">
      <xdr:nvSpPr>
        <xdr:cNvPr id="35" name="Rechteck: abgerundete Ecken 34">
          <a:extLst>
            <a:ext uri="{FF2B5EF4-FFF2-40B4-BE49-F238E27FC236}">
              <a16:creationId xmlns:a16="http://schemas.microsoft.com/office/drawing/2014/main" id="{07D1BFB7-AAFF-4FFC-BDBA-71D0FDCDCABE}"/>
            </a:ext>
          </a:extLst>
        </xdr:cNvPr>
        <xdr:cNvSpPr/>
      </xdr:nvSpPr>
      <xdr:spPr>
        <a:xfrm>
          <a:off x="12490046" y="9190091"/>
          <a:ext cx="208800" cy="136800"/>
        </a:xfrm>
        <a:prstGeom prst="roundRect">
          <a:avLst/>
        </a:prstGeom>
        <a:solidFill>
          <a:srgbClr val="D8AC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59</xdr:col>
      <xdr:colOff>101401</xdr:colOff>
      <xdr:row>36</xdr:row>
      <xdr:rowOff>30728</xdr:rowOff>
    </xdr:from>
    <xdr:to>
      <xdr:col>60</xdr:col>
      <xdr:colOff>110483</xdr:colOff>
      <xdr:row>36</xdr:row>
      <xdr:rowOff>167528</xdr:rowOff>
    </xdr:to>
    <xdr:sp macro="" textlink="">
      <xdr:nvSpPr>
        <xdr:cNvPr id="36" name="Rechteck: abgerundete Ecken 35">
          <a:extLst>
            <a:ext uri="{FF2B5EF4-FFF2-40B4-BE49-F238E27FC236}">
              <a16:creationId xmlns:a16="http://schemas.microsoft.com/office/drawing/2014/main" id="{0523E8C0-62A6-4A23-BB68-665292C911A2}"/>
            </a:ext>
          </a:extLst>
        </xdr:cNvPr>
        <xdr:cNvSpPr/>
      </xdr:nvSpPr>
      <xdr:spPr>
        <a:xfrm>
          <a:off x="12490046" y="8790655"/>
          <a:ext cx="208800" cy="136800"/>
        </a:xfrm>
        <a:prstGeom prst="roundRect">
          <a:avLst/>
        </a:prstGeom>
        <a:solidFill>
          <a:srgbClr val="E8378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59</xdr:col>
      <xdr:colOff>101401</xdr:colOff>
      <xdr:row>37</xdr:row>
      <xdr:rowOff>30728</xdr:rowOff>
    </xdr:from>
    <xdr:to>
      <xdr:col>60</xdr:col>
      <xdr:colOff>110483</xdr:colOff>
      <xdr:row>37</xdr:row>
      <xdr:rowOff>167528</xdr:rowOff>
    </xdr:to>
    <xdr:sp macro="" textlink="">
      <xdr:nvSpPr>
        <xdr:cNvPr id="37" name="Rechteck: abgerundete Ecken 36">
          <a:extLst>
            <a:ext uri="{FF2B5EF4-FFF2-40B4-BE49-F238E27FC236}">
              <a16:creationId xmlns:a16="http://schemas.microsoft.com/office/drawing/2014/main" id="{87A571A2-3EA6-4F2E-97A8-112810FB53E2}"/>
            </a:ext>
          </a:extLst>
        </xdr:cNvPr>
        <xdr:cNvSpPr/>
      </xdr:nvSpPr>
      <xdr:spPr>
        <a:xfrm>
          <a:off x="12490046" y="8990373"/>
          <a:ext cx="208800" cy="136800"/>
        </a:xfrm>
        <a:prstGeom prst="roundRect">
          <a:avLst/>
        </a:prstGeom>
        <a:solidFill>
          <a:srgbClr val="E8378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61</xdr:col>
      <xdr:colOff>101401</xdr:colOff>
      <xdr:row>38</xdr:row>
      <xdr:rowOff>30728</xdr:rowOff>
    </xdr:from>
    <xdr:to>
      <xdr:col>62</xdr:col>
      <xdr:colOff>110484</xdr:colOff>
      <xdr:row>38</xdr:row>
      <xdr:rowOff>167528</xdr:rowOff>
    </xdr:to>
    <xdr:sp macro="" textlink="">
      <xdr:nvSpPr>
        <xdr:cNvPr id="38" name="Rechteck: abgerundete Ecken 37">
          <a:extLst>
            <a:ext uri="{FF2B5EF4-FFF2-40B4-BE49-F238E27FC236}">
              <a16:creationId xmlns:a16="http://schemas.microsoft.com/office/drawing/2014/main" id="{48416657-A01D-4C77-BD90-B8E8295118D0}"/>
            </a:ext>
          </a:extLst>
        </xdr:cNvPr>
        <xdr:cNvSpPr/>
      </xdr:nvSpPr>
      <xdr:spPr>
        <a:xfrm>
          <a:off x="12889482" y="9190091"/>
          <a:ext cx="208800" cy="136800"/>
        </a:xfrm>
        <a:prstGeom prst="roundRect">
          <a:avLst/>
        </a:prstGeom>
        <a:solidFill>
          <a:srgbClr val="D8AC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4975</xdr:colOff>
          <xdr:row>16</xdr:row>
          <xdr:rowOff>734</xdr:rowOff>
        </xdr:from>
        <xdr:to>
          <xdr:col>63</xdr:col>
          <xdr:colOff>0</xdr:colOff>
          <xdr:row>16</xdr:row>
          <xdr:rowOff>197068</xdr:rowOff>
        </xdr:to>
        <xdr:pic>
          <xdr:nvPicPr>
            <xdr:cNvPr id="39" name="Image1">
              <a:extLst>
                <a:ext uri="{FF2B5EF4-FFF2-40B4-BE49-F238E27FC236}">
                  <a16:creationId xmlns:a16="http://schemas.microsoft.com/office/drawing/2014/main" id="{363FC0B9-7B5C-44DF-8AE3-B7AAADDD62D3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1.1" spid="_x0000_s943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08317" y="3555063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9950</xdr:colOff>
          <xdr:row>17</xdr:row>
          <xdr:rowOff>1469</xdr:rowOff>
        </xdr:from>
        <xdr:to>
          <xdr:col>63</xdr:col>
          <xdr:colOff>4975</xdr:colOff>
          <xdr:row>18</xdr:row>
          <xdr:rowOff>734</xdr:rowOff>
        </xdr:to>
        <xdr:pic>
          <xdr:nvPicPr>
            <xdr:cNvPr id="40" name="Image1">
              <a:extLst>
                <a:ext uri="{FF2B5EF4-FFF2-40B4-BE49-F238E27FC236}">
                  <a16:creationId xmlns:a16="http://schemas.microsoft.com/office/drawing/2014/main" id="{E3FA3872-D470-4F6E-90D6-264219691362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2.1" spid="_x0000_s943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13292" y="3756324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9950</xdr:colOff>
          <xdr:row>18</xdr:row>
          <xdr:rowOff>1468</xdr:rowOff>
        </xdr:from>
        <xdr:to>
          <xdr:col>63</xdr:col>
          <xdr:colOff>4975</xdr:colOff>
          <xdr:row>19</xdr:row>
          <xdr:rowOff>734</xdr:rowOff>
        </xdr:to>
        <xdr:pic>
          <xdr:nvPicPr>
            <xdr:cNvPr id="41" name="Image1">
              <a:extLst>
                <a:ext uri="{FF2B5EF4-FFF2-40B4-BE49-F238E27FC236}">
                  <a16:creationId xmlns:a16="http://schemas.microsoft.com/office/drawing/2014/main" id="{8B1F76F6-5F8D-4DCA-BD4B-4D0F9C96EC36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3.1" spid="_x0000_s943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13292" y="3956850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9950</xdr:colOff>
          <xdr:row>19</xdr:row>
          <xdr:rowOff>1468</xdr:rowOff>
        </xdr:from>
        <xdr:to>
          <xdr:col>63</xdr:col>
          <xdr:colOff>4975</xdr:colOff>
          <xdr:row>20</xdr:row>
          <xdr:rowOff>734</xdr:rowOff>
        </xdr:to>
        <xdr:pic>
          <xdr:nvPicPr>
            <xdr:cNvPr id="42" name="Image1">
              <a:extLst>
                <a:ext uri="{FF2B5EF4-FFF2-40B4-BE49-F238E27FC236}">
                  <a16:creationId xmlns:a16="http://schemas.microsoft.com/office/drawing/2014/main" id="{66CD18BE-A4D4-4F22-9369-74CAF13A59EE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4.1" spid="_x0000_s943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13292" y="4157376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4975</xdr:colOff>
          <xdr:row>20</xdr:row>
          <xdr:rowOff>1469</xdr:rowOff>
        </xdr:from>
        <xdr:to>
          <xdr:col>63</xdr:col>
          <xdr:colOff>0</xdr:colOff>
          <xdr:row>21</xdr:row>
          <xdr:rowOff>734</xdr:rowOff>
        </xdr:to>
        <xdr:pic>
          <xdr:nvPicPr>
            <xdr:cNvPr id="43" name="Image1">
              <a:extLst>
                <a:ext uri="{FF2B5EF4-FFF2-40B4-BE49-F238E27FC236}">
                  <a16:creationId xmlns:a16="http://schemas.microsoft.com/office/drawing/2014/main" id="{16035C29-CB26-4250-9AC2-CB126B679049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5.1" spid="_x0000_s944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08317" y="4357903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9950</xdr:colOff>
          <xdr:row>21</xdr:row>
          <xdr:rowOff>734</xdr:rowOff>
        </xdr:from>
        <xdr:to>
          <xdr:col>63</xdr:col>
          <xdr:colOff>4975</xdr:colOff>
          <xdr:row>22</xdr:row>
          <xdr:rowOff>1010</xdr:rowOff>
        </xdr:to>
        <xdr:pic>
          <xdr:nvPicPr>
            <xdr:cNvPr id="44" name="Image1">
              <a:extLst>
                <a:ext uri="{FF2B5EF4-FFF2-40B4-BE49-F238E27FC236}">
                  <a16:creationId xmlns:a16="http://schemas.microsoft.com/office/drawing/2014/main" id="{797C3B81-6A41-40B1-A0C3-3B0E63BDEA19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6.1" spid="_x0000_s944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13292" y="4557695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9950</xdr:colOff>
          <xdr:row>22</xdr:row>
          <xdr:rowOff>734</xdr:rowOff>
        </xdr:from>
        <xdr:to>
          <xdr:col>63</xdr:col>
          <xdr:colOff>4975</xdr:colOff>
          <xdr:row>23</xdr:row>
          <xdr:rowOff>0</xdr:rowOff>
        </xdr:to>
        <xdr:pic>
          <xdr:nvPicPr>
            <xdr:cNvPr id="45" name="Image1">
              <a:extLst>
                <a:ext uri="{FF2B5EF4-FFF2-40B4-BE49-F238E27FC236}">
                  <a16:creationId xmlns:a16="http://schemas.microsoft.com/office/drawing/2014/main" id="{3218C559-0717-451F-92AB-104DFC36BB80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7.1" spid="_x0000_s944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13292" y="4758221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9950</xdr:colOff>
          <xdr:row>23</xdr:row>
          <xdr:rowOff>734</xdr:rowOff>
        </xdr:from>
        <xdr:to>
          <xdr:col>63</xdr:col>
          <xdr:colOff>4975</xdr:colOff>
          <xdr:row>24</xdr:row>
          <xdr:rowOff>501</xdr:rowOff>
        </xdr:to>
        <xdr:pic>
          <xdr:nvPicPr>
            <xdr:cNvPr id="46" name="Image1">
              <a:extLst>
                <a:ext uri="{FF2B5EF4-FFF2-40B4-BE49-F238E27FC236}">
                  <a16:creationId xmlns:a16="http://schemas.microsoft.com/office/drawing/2014/main" id="{A589D936-9BD9-4728-A36C-254FE04BA9FB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8.1" spid="_x0000_s944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13292" y="4958747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9950</xdr:colOff>
          <xdr:row>24</xdr:row>
          <xdr:rowOff>734</xdr:rowOff>
        </xdr:from>
        <xdr:to>
          <xdr:col>63</xdr:col>
          <xdr:colOff>4975</xdr:colOff>
          <xdr:row>25</xdr:row>
          <xdr:rowOff>501</xdr:rowOff>
        </xdr:to>
        <xdr:pic>
          <xdr:nvPicPr>
            <xdr:cNvPr id="47" name="Image1">
              <a:extLst>
                <a:ext uri="{FF2B5EF4-FFF2-40B4-BE49-F238E27FC236}">
                  <a16:creationId xmlns:a16="http://schemas.microsoft.com/office/drawing/2014/main" id="{67257BE2-9F82-4AF4-B558-633EAC2D7275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9.1" spid="_x0000_s944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13292" y="5159273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9950</xdr:colOff>
          <xdr:row>25</xdr:row>
          <xdr:rowOff>734</xdr:rowOff>
        </xdr:from>
        <xdr:to>
          <xdr:col>63</xdr:col>
          <xdr:colOff>4975</xdr:colOff>
          <xdr:row>26</xdr:row>
          <xdr:rowOff>1381</xdr:rowOff>
        </xdr:to>
        <xdr:pic>
          <xdr:nvPicPr>
            <xdr:cNvPr id="48" name="Image1">
              <a:extLst>
                <a:ext uri="{FF2B5EF4-FFF2-40B4-BE49-F238E27FC236}">
                  <a16:creationId xmlns:a16="http://schemas.microsoft.com/office/drawing/2014/main" id="{B26F2864-3E98-4A3D-93FA-17979916DC82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10.1" spid="_x0000_s944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13292" y="5359800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51</xdr:col>
      <xdr:colOff>50747</xdr:colOff>
      <xdr:row>44</xdr:row>
      <xdr:rowOff>210799</xdr:rowOff>
    </xdr:from>
    <xdr:to>
      <xdr:col>69</xdr:col>
      <xdr:colOff>1003</xdr:colOff>
      <xdr:row>49</xdr:row>
      <xdr:rowOff>196771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2354E1FA-AA14-4724-946B-77AFE326A7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821024" y="10497018"/>
          <a:ext cx="3802193" cy="9931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38100</xdr:rowOff>
    </xdr:from>
    <xdr:to>
      <xdr:col>68</xdr:col>
      <xdr:colOff>223725</xdr:colOff>
      <xdr:row>35</xdr:row>
      <xdr:rowOff>2158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4FAEE157-886A-B53B-5385-B53149070A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43775"/>
          <a:ext cx="14616000" cy="1240408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45</xdr:row>
      <xdr:rowOff>47625</xdr:rowOff>
    </xdr:from>
    <xdr:to>
      <xdr:col>10</xdr:col>
      <xdr:colOff>171450</xdr:colOff>
      <xdr:row>47</xdr:row>
      <xdr:rowOff>16143</xdr:rowOff>
    </xdr:to>
    <xdr:pic>
      <xdr:nvPicPr>
        <xdr:cNvPr id="49" name="Grafik 48">
          <a:extLst>
            <a:ext uri="{FF2B5EF4-FFF2-40B4-BE49-F238E27FC236}">
              <a16:creationId xmlns:a16="http://schemas.microsoft.com/office/drawing/2014/main" id="{C81DD4FA-3796-4D7F-9C3A-DE119D9EB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0563225"/>
          <a:ext cx="2400300" cy="3685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2881</xdr:colOff>
      <xdr:row>26</xdr:row>
      <xdr:rowOff>108430</xdr:rowOff>
    </xdr:from>
    <xdr:to>
      <xdr:col>8</xdr:col>
      <xdr:colOff>1965</xdr:colOff>
      <xdr:row>26</xdr:row>
      <xdr:rowOff>108430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02D70443-D63D-4A89-8359-50E3DD7D8A53}"/>
            </a:ext>
          </a:extLst>
        </xdr:cNvPr>
        <xdr:cNvCxnSpPr/>
      </xdr:nvCxnSpPr>
      <xdr:spPr>
        <a:xfrm>
          <a:off x="1587644" y="7112589"/>
          <a:ext cx="286476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3184</xdr:colOff>
      <xdr:row>33</xdr:row>
      <xdr:rowOff>113076</xdr:rowOff>
    </xdr:from>
    <xdr:to>
      <xdr:col>8</xdr:col>
      <xdr:colOff>1967</xdr:colOff>
      <xdr:row>33</xdr:row>
      <xdr:rowOff>113076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59AC436C-CC8C-4430-A9EF-A4B1A5BEC384}"/>
            </a:ext>
          </a:extLst>
        </xdr:cNvPr>
        <xdr:cNvCxnSpPr/>
      </xdr:nvCxnSpPr>
      <xdr:spPr>
        <a:xfrm>
          <a:off x="1587947" y="8747160"/>
          <a:ext cx="286175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0</xdr:rowOff>
    </xdr:from>
    <xdr:to>
      <xdr:col>64</xdr:col>
      <xdr:colOff>0</xdr:colOff>
      <xdr:row>1</xdr:row>
      <xdr:rowOff>0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1E52ADE8-EAA5-49DB-9A56-5109E5D90D64}"/>
            </a:ext>
          </a:extLst>
        </xdr:cNvPr>
        <xdr:cNvSpPr txBox="1"/>
      </xdr:nvSpPr>
      <xdr:spPr>
        <a:xfrm>
          <a:off x="0" y="0"/>
          <a:ext cx="138969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CH" sz="3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Module</a:t>
          </a:r>
          <a:r>
            <a:rPr lang="de-CH" sz="3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d'ordine </a:t>
          </a:r>
          <a:r>
            <a:rPr lang="de-CH" sz="3000" b="1">
              <a:solidFill>
                <a:schemeClr val="accent1"/>
              </a:solidFill>
            </a:rPr>
            <a:t>Peikko </a:t>
          </a:r>
          <a:r>
            <a:rPr lang="de-CH" sz="3000" b="1">
              <a:solidFill>
                <a:schemeClr val="accent1"/>
              </a:solidFill>
              <a:latin typeface="+mn-lt"/>
              <a:ea typeface="+mn-ea"/>
              <a:cs typeface="+mn-cs"/>
            </a:rPr>
            <a:t>MODIX Manicotti per armatura - Forme </a:t>
          </a:r>
          <a:r>
            <a:rPr lang="de-CH" sz="3000" b="1">
              <a:solidFill>
                <a:schemeClr val="accent1"/>
              </a:solidFill>
            </a:rPr>
            <a:t>speciali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8589</xdr:colOff>
          <xdr:row>16</xdr:row>
          <xdr:rowOff>66368</xdr:rowOff>
        </xdr:from>
        <xdr:to>
          <xdr:col>58</xdr:col>
          <xdr:colOff>186649</xdr:colOff>
          <xdr:row>16</xdr:row>
          <xdr:rowOff>282368</xdr:rowOff>
        </xdr:to>
        <xdr:pic>
          <xdr:nvPicPr>
            <xdr:cNvPr id="15" name="Image1">
              <a:extLst>
                <a:ext uri="{FF2B5EF4-FFF2-40B4-BE49-F238E27FC236}">
                  <a16:creationId xmlns:a16="http://schemas.microsoft.com/office/drawing/2014/main" id="{08CA9A18-2394-4174-85F0-EA1F4B541BBA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1.2" spid="_x0000_s614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91089" y="3603110"/>
              <a:ext cx="377148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12783</xdr:colOff>
          <xdr:row>17</xdr:row>
          <xdr:rowOff>67102</xdr:rowOff>
        </xdr:from>
        <xdr:to>
          <xdr:col>58</xdr:col>
          <xdr:colOff>191624</xdr:colOff>
          <xdr:row>17</xdr:row>
          <xdr:rowOff>283102</xdr:rowOff>
        </xdr:to>
        <xdr:pic>
          <xdr:nvPicPr>
            <xdr:cNvPr id="16" name="Image1">
              <a:extLst>
                <a:ext uri="{FF2B5EF4-FFF2-40B4-BE49-F238E27FC236}">
                  <a16:creationId xmlns:a16="http://schemas.microsoft.com/office/drawing/2014/main" id="{9E158FB4-07F6-405A-9FED-A5E93E9F36B2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2.2" spid="_x0000_s614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95283" y="3947368"/>
              <a:ext cx="377929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12783</xdr:colOff>
          <xdr:row>18</xdr:row>
          <xdr:rowOff>67102</xdr:rowOff>
        </xdr:from>
        <xdr:to>
          <xdr:col>58</xdr:col>
          <xdr:colOff>191624</xdr:colOff>
          <xdr:row>18</xdr:row>
          <xdr:rowOff>283102</xdr:rowOff>
        </xdr:to>
        <xdr:pic>
          <xdr:nvPicPr>
            <xdr:cNvPr id="17" name="Image1">
              <a:extLst>
                <a:ext uri="{FF2B5EF4-FFF2-40B4-BE49-F238E27FC236}">
                  <a16:creationId xmlns:a16="http://schemas.microsoft.com/office/drawing/2014/main" id="{F16F0C2D-0D3E-44F4-8BC7-23A590CE1ED1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3.2" spid="_x0000_s614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95283" y="4290893"/>
              <a:ext cx="377929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12783</xdr:colOff>
          <xdr:row>19</xdr:row>
          <xdr:rowOff>67102</xdr:rowOff>
        </xdr:from>
        <xdr:to>
          <xdr:col>58</xdr:col>
          <xdr:colOff>191624</xdr:colOff>
          <xdr:row>19</xdr:row>
          <xdr:rowOff>283102</xdr:rowOff>
        </xdr:to>
        <xdr:pic>
          <xdr:nvPicPr>
            <xdr:cNvPr id="18" name="Image1">
              <a:extLst>
                <a:ext uri="{FF2B5EF4-FFF2-40B4-BE49-F238E27FC236}">
                  <a16:creationId xmlns:a16="http://schemas.microsoft.com/office/drawing/2014/main" id="{E18C4EE9-0F8E-4F29-B8C3-10B92B53E7D4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4.2" spid="_x0000_s1433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95283" y="4634418"/>
              <a:ext cx="377929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12783</xdr:colOff>
          <xdr:row>21</xdr:row>
          <xdr:rowOff>66368</xdr:rowOff>
        </xdr:from>
        <xdr:to>
          <xdr:col>58</xdr:col>
          <xdr:colOff>191624</xdr:colOff>
          <xdr:row>21</xdr:row>
          <xdr:rowOff>282368</xdr:rowOff>
        </xdr:to>
        <xdr:pic>
          <xdr:nvPicPr>
            <xdr:cNvPr id="20" name="Image1">
              <a:extLst>
                <a:ext uri="{FF2B5EF4-FFF2-40B4-BE49-F238E27FC236}">
                  <a16:creationId xmlns:a16="http://schemas.microsoft.com/office/drawing/2014/main" id="{850DD52B-8A8B-43BF-8D9F-1189CA51CA0D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6.2" spid="_x0000_s1433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95283" y="5320733"/>
              <a:ext cx="377929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12783</xdr:colOff>
          <xdr:row>22</xdr:row>
          <xdr:rowOff>66368</xdr:rowOff>
        </xdr:from>
        <xdr:to>
          <xdr:col>58</xdr:col>
          <xdr:colOff>191624</xdr:colOff>
          <xdr:row>22</xdr:row>
          <xdr:rowOff>282368</xdr:rowOff>
        </xdr:to>
        <xdr:pic>
          <xdr:nvPicPr>
            <xdr:cNvPr id="21" name="Image1">
              <a:extLst>
                <a:ext uri="{FF2B5EF4-FFF2-40B4-BE49-F238E27FC236}">
                  <a16:creationId xmlns:a16="http://schemas.microsoft.com/office/drawing/2014/main" id="{ED50B4EE-EEDC-4C57-BE2F-BD7F8313F387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7.2" spid="_x0000_s1433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95283" y="5664257"/>
              <a:ext cx="377929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12783</xdr:colOff>
          <xdr:row>23</xdr:row>
          <xdr:rowOff>64877</xdr:rowOff>
        </xdr:from>
        <xdr:to>
          <xdr:col>58</xdr:col>
          <xdr:colOff>191624</xdr:colOff>
          <xdr:row>23</xdr:row>
          <xdr:rowOff>282368</xdr:rowOff>
        </xdr:to>
        <xdr:pic>
          <xdr:nvPicPr>
            <xdr:cNvPr id="22" name="Image1">
              <a:extLst>
                <a:ext uri="{FF2B5EF4-FFF2-40B4-BE49-F238E27FC236}">
                  <a16:creationId xmlns:a16="http://schemas.microsoft.com/office/drawing/2014/main" id="{32F3E3ED-C4C4-4D91-BF00-610AE4DB4786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8.2" spid="_x0000_s1433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95283" y="6006291"/>
              <a:ext cx="377929" cy="21749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8589</xdr:colOff>
          <xdr:row>24</xdr:row>
          <xdr:rowOff>64877</xdr:rowOff>
        </xdr:from>
        <xdr:to>
          <xdr:col>58</xdr:col>
          <xdr:colOff>186649</xdr:colOff>
          <xdr:row>24</xdr:row>
          <xdr:rowOff>282368</xdr:rowOff>
        </xdr:to>
        <xdr:pic>
          <xdr:nvPicPr>
            <xdr:cNvPr id="23" name="Image1">
              <a:extLst>
                <a:ext uri="{FF2B5EF4-FFF2-40B4-BE49-F238E27FC236}">
                  <a16:creationId xmlns:a16="http://schemas.microsoft.com/office/drawing/2014/main" id="{A3B3B914-7A0F-4B9D-BD36-47A8E407A6E8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9.2" spid="_x0000_s1434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91089" y="6349816"/>
              <a:ext cx="377148" cy="21749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12783</xdr:colOff>
          <xdr:row>25</xdr:row>
          <xdr:rowOff>64878</xdr:rowOff>
        </xdr:from>
        <xdr:to>
          <xdr:col>58</xdr:col>
          <xdr:colOff>191624</xdr:colOff>
          <xdr:row>25</xdr:row>
          <xdr:rowOff>282368</xdr:rowOff>
        </xdr:to>
        <xdr:pic>
          <xdr:nvPicPr>
            <xdr:cNvPr id="24" name="Image1">
              <a:extLst>
                <a:ext uri="{FF2B5EF4-FFF2-40B4-BE49-F238E27FC236}">
                  <a16:creationId xmlns:a16="http://schemas.microsoft.com/office/drawing/2014/main" id="{A6A41317-1817-49B0-90C2-A2D96608F652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10.2" spid="_x0000_s1434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95283" y="6693341"/>
              <a:ext cx="377929" cy="21749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7879</xdr:colOff>
          <xdr:row>16</xdr:row>
          <xdr:rowOff>66368</xdr:rowOff>
        </xdr:from>
        <xdr:to>
          <xdr:col>60</xdr:col>
          <xdr:colOff>186648</xdr:colOff>
          <xdr:row>16</xdr:row>
          <xdr:rowOff>282368</xdr:rowOff>
        </xdr:to>
        <xdr:pic>
          <xdr:nvPicPr>
            <xdr:cNvPr id="29" name="Image1">
              <a:extLst>
                <a:ext uri="{FF2B5EF4-FFF2-40B4-BE49-F238E27FC236}">
                  <a16:creationId xmlns:a16="http://schemas.microsoft.com/office/drawing/2014/main" id="{BAE0BB55-8A78-48B0-8027-273CEEF899E5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1.3" spid="_x0000_s1434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88555" y="3603110"/>
              <a:ext cx="377857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7879</xdr:colOff>
          <xdr:row>17</xdr:row>
          <xdr:rowOff>37793</xdr:rowOff>
        </xdr:from>
        <xdr:to>
          <xdr:col>60</xdr:col>
          <xdr:colOff>186648</xdr:colOff>
          <xdr:row>17</xdr:row>
          <xdr:rowOff>253793</xdr:rowOff>
        </xdr:to>
        <xdr:pic>
          <xdr:nvPicPr>
            <xdr:cNvPr id="30" name="Image1">
              <a:extLst>
                <a:ext uri="{FF2B5EF4-FFF2-40B4-BE49-F238E27FC236}">
                  <a16:creationId xmlns:a16="http://schemas.microsoft.com/office/drawing/2014/main" id="{FA8420E4-B66B-4BB0-8CEA-4899A222A75A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2.3" spid="_x0000_s1434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809479" y="3923993"/>
              <a:ext cx="378794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7879</xdr:colOff>
          <xdr:row>18</xdr:row>
          <xdr:rowOff>66368</xdr:rowOff>
        </xdr:from>
        <xdr:to>
          <xdr:col>60</xdr:col>
          <xdr:colOff>186648</xdr:colOff>
          <xdr:row>18</xdr:row>
          <xdr:rowOff>282368</xdr:rowOff>
        </xdr:to>
        <xdr:pic>
          <xdr:nvPicPr>
            <xdr:cNvPr id="31" name="Image1">
              <a:extLst>
                <a:ext uri="{FF2B5EF4-FFF2-40B4-BE49-F238E27FC236}">
                  <a16:creationId xmlns:a16="http://schemas.microsoft.com/office/drawing/2014/main" id="{BBDF3A75-9905-4432-8D25-F76F75F29AD3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3.3" spid="_x0000_s1434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88555" y="4290159"/>
              <a:ext cx="377857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7879</xdr:colOff>
          <xdr:row>19</xdr:row>
          <xdr:rowOff>66368</xdr:rowOff>
        </xdr:from>
        <xdr:to>
          <xdr:col>60</xdr:col>
          <xdr:colOff>186648</xdr:colOff>
          <xdr:row>19</xdr:row>
          <xdr:rowOff>282368</xdr:rowOff>
        </xdr:to>
        <xdr:pic>
          <xdr:nvPicPr>
            <xdr:cNvPr id="32" name="Image1">
              <a:extLst>
                <a:ext uri="{FF2B5EF4-FFF2-40B4-BE49-F238E27FC236}">
                  <a16:creationId xmlns:a16="http://schemas.microsoft.com/office/drawing/2014/main" id="{038FAF92-5261-4715-A29D-81BF79CA6F17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4.3" spid="_x0000_s1434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88555" y="4633684"/>
              <a:ext cx="377857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17758</xdr:colOff>
          <xdr:row>21</xdr:row>
          <xdr:rowOff>67102</xdr:rowOff>
        </xdr:from>
        <xdr:to>
          <xdr:col>60</xdr:col>
          <xdr:colOff>196598</xdr:colOff>
          <xdr:row>21</xdr:row>
          <xdr:rowOff>283102</xdr:rowOff>
        </xdr:to>
        <xdr:pic>
          <xdr:nvPicPr>
            <xdr:cNvPr id="34" name="Image1">
              <a:extLst>
                <a:ext uri="{FF2B5EF4-FFF2-40B4-BE49-F238E27FC236}">
                  <a16:creationId xmlns:a16="http://schemas.microsoft.com/office/drawing/2014/main" id="{35362578-9F85-4A0D-9D93-D990FA039C56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6.3" spid="_x0000_s1434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98434" y="5321467"/>
              <a:ext cx="377928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17758</xdr:colOff>
          <xdr:row>22</xdr:row>
          <xdr:rowOff>67102</xdr:rowOff>
        </xdr:from>
        <xdr:to>
          <xdr:col>60</xdr:col>
          <xdr:colOff>196598</xdr:colOff>
          <xdr:row>22</xdr:row>
          <xdr:rowOff>283102</xdr:rowOff>
        </xdr:to>
        <xdr:pic>
          <xdr:nvPicPr>
            <xdr:cNvPr id="35" name="Image1">
              <a:extLst>
                <a:ext uri="{FF2B5EF4-FFF2-40B4-BE49-F238E27FC236}">
                  <a16:creationId xmlns:a16="http://schemas.microsoft.com/office/drawing/2014/main" id="{41A90ECA-95D7-4F20-AA01-36A429C0F028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7.3" spid="_x0000_s1434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98434" y="5664991"/>
              <a:ext cx="377928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17758</xdr:colOff>
          <xdr:row>23</xdr:row>
          <xdr:rowOff>67102</xdr:rowOff>
        </xdr:from>
        <xdr:to>
          <xdr:col>60</xdr:col>
          <xdr:colOff>196598</xdr:colOff>
          <xdr:row>23</xdr:row>
          <xdr:rowOff>283102</xdr:rowOff>
        </xdr:to>
        <xdr:pic>
          <xdr:nvPicPr>
            <xdr:cNvPr id="36" name="Image1">
              <a:extLst>
                <a:ext uri="{FF2B5EF4-FFF2-40B4-BE49-F238E27FC236}">
                  <a16:creationId xmlns:a16="http://schemas.microsoft.com/office/drawing/2014/main" id="{7C0BD10C-A87D-44DF-8475-C52459B2FB63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8.3" spid="_x0000_s1434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98434" y="6008516"/>
              <a:ext cx="377928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17758</xdr:colOff>
          <xdr:row>24</xdr:row>
          <xdr:rowOff>67102</xdr:rowOff>
        </xdr:from>
        <xdr:to>
          <xdr:col>60</xdr:col>
          <xdr:colOff>196598</xdr:colOff>
          <xdr:row>24</xdr:row>
          <xdr:rowOff>283102</xdr:rowOff>
        </xdr:to>
        <xdr:pic>
          <xdr:nvPicPr>
            <xdr:cNvPr id="37" name="Image1">
              <a:extLst>
                <a:ext uri="{FF2B5EF4-FFF2-40B4-BE49-F238E27FC236}">
                  <a16:creationId xmlns:a16="http://schemas.microsoft.com/office/drawing/2014/main" id="{7A473C56-D9EC-44AC-AA7D-30269F11B3C4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9.3" spid="_x0000_s1434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98434" y="6352041"/>
              <a:ext cx="377928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17758</xdr:colOff>
          <xdr:row>25</xdr:row>
          <xdr:rowOff>67102</xdr:rowOff>
        </xdr:from>
        <xdr:to>
          <xdr:col>60</xdr:col>
          <xdr:colOff>196598</xdr:colOff>
          <xdr:row>25</xdr:row>
          <xdr:rowOff>283102</xdr:rowOff>
        </xdr:to>
        <xdr:pic>
          <xdr:nvPicPr>
            <xdr:cNvPr id="38" name="Image1">
              <a:extLst>
                <a:ext uri="{FF2B5EF4-FFF2-40B4-BE49-F238E27FC236}">
                  <a16:creationId xmlns:a16="http://schemas.microsoft.com/office/drawing/2014/main" id="{A0CB4870-CAAF-41E1-85E1-BBF732DE765D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10.3" spid="_x0000_s1435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98434" y="6695565"/>
              <a:ext cx="377928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7808</xdr:colOff>
          <xdr:row>20</xdr:row>
          <xdr:rowOff>66368</xdr:rowOff>
        </xdr:from>
        <xdr:to>
          <xdr:col>58</xdr:col>
          <xdr:colOff>189464</xdr:colOff>
          <xdr:row>20</xdr:row>
          <xdr:rowOff>282368</xdr:rowOff>
        </xdr:to>
        <xdr:pic>
          <xdr:nvPicPr>
            <xdr:cNvPr id="48" name="Image1">
              <a:extLst>
                <a:ext uri="{FF2B5EF4-FFF2-40B4-BE49-F238E27FC236}">
                  <a16:creationId xmlns:a16="http://schemas.microsoft.com/office/drawing/2014/main" id="{D9AA8225-DD2D-4241-9703-5BA9D9A3DD9F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5.2" spid="_x0000_s1435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90308" y="4977208"/>
              <a:ext cx="380744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7808</xdr:colOff>
          <xdr:row>20</xdr:row>
          <xdr:rowOff>66368</xdr:rowOff>
        </xdr:from>
        <xdr:to>
          <xdr:col>60</xdr:col>
          <xdr:colOff>189464</xdr:colOff>
          <xdr:row>20</xdr:row>
          <xdr:rowOff>282368</xdr:rowOff>
        </xdr:to>
        <xdr:pic>
          <xdr:nvPicPr>
            <xdr:cNvPr id="49" name="Image1">
              <a:extLst>
                <a:ext uri="{FF2B5EF4-FFF2-40B4-BE49-F238E27FC236}">
                  <a16:creationId xmlns:a16="http://schemas.microsoft.com/office/drawing/2014/main" id="{6073164C-F817-4CD0-B811-E9A37CFED3B8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5.3" spid="_x0000_s1435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88484" y="4977208"/>
              <a:ext cx="380744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22</xdr:col>
      <xdr:colOff>90861</xdr:colOff>
      <xdr:row>15</xdr:row>
      <xdr:rowOff>228600</xdr:rowOff>
    </xdr:from>
    <xdr:to>
      <xdr:col>43</xdr:col>
      <xdr:colOff>205157</xdr:colOff>
      <xdr:row>25</xdr:row>
      <xdr:rowOff>341728</xdr:rowOff>
    </xdr:to>
    <xdr:grpSp>
      <xdr:nvGrpSpPr>
        <xdr:cNvPr id="2" name="Gruppieren 1">
          <a:extLst>
            <a:ext uri="{FF2B5EF4-FFF2-40B4-BE49-F238E27FC236}">
              <a16:creationId xmlns:a16="http://schemas.microsoft.com/office/drawing/2014/main" id="{586D936E-518C-4797-AF10-711D72557E5F}"/>
            </a:ext>
          </a:extLst>
        </xdr:cNvPr>
        <xdr:cNvGrpSpPr/>
      </xdr:nvGrpSpPr>
      <xdr:grpSpPr>
        <a:xfrm>
          <a:off x="5158161" y="3543300"/>
          <a:ext cx="4467221" cy="3427828"/>
          <a:chOff x="5165088" y="3536373"/>
          <a:chExt cx="4465489" cy="3420900"/>
        </a:xfrm>
      </xdr:grpSpPr>
      <xdr:cxnSp macro="">
        <xdr:nvCxnSpPr>
          <xdr:cNvPr id="8" name="Gerader Verbinder 7">
            <a:extLst>
              <a:ext uri="{FF2B5EF4-FFF2-40B4-BE49-F238E27FC236}">
                <a16:creationId xmlns:a16="http://schemas.microsoft.com/office/drawing/2014/main" id="{14956503-BBD6-480D-82B0-C38875E7D5BF}"/>
              </a:ext>
            </a:extLst>
          </xdr:cNvPr>
          <xdr:cNvCxnSpPr/>
        </xdr:nvCxnSpPr>
        <xdr:spPr>
          <a:xfrm>
            <a:off x="5165088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" name="Gerader Verbinder 32">
            <a:extLst>
              <a:ext uri="{FF2B5EF4-FFF2-40B4-BE49-F238E27FC236}">
                <a16:creationId xmlns:a16="http://schemas.microsoft.com/office/drawing/2014/main" id="{9803EC75-7821-4DA8-8425-CEE9136F6A96}"/>
              </a:ext>
            </a:extLst>
          </xdr:cNvPr>
          <xdr:cNvCxnSpPr/>
        </xdr:nvCxnSpPr>
        <xdr:spPr>
          <a:xfrm>
            <a:off x="5285246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" name="Gerader Verbinder 39">
            <a:extLst>
              <a:ext uri="{FF2B5EF4-FFF2-40B4-BE49-F238E27FC236}">
                <a16:creationId xmlns:a16="http://schemas.microsoft.com/office/drawing/2014/main" id="{E17AF1F7-4DA4-40BB-8A0D-DE1B88A0B8F8}"/>
              </a:ext>
            </a:extLst>
          </xdr:cNvPr>
          <xdr:cNvCxnSpPr/>
        </xdr:nvCxnSpPr>
        <xdr:spPr>
          <a:xfrm>
            <a:off x="540541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" name="Gerader Verbinder 41">
            <a:extLst>
              <a:ext uri="{FF2B5EF4-FFF2-40B4-BE49-F238E27FC236}">
                <a16:creationId xmlns:a16="http://schemas.microsoft.com/office/drawing/2014/main" id="{DAC974B9-840D-4519-B964-484DFC0CC892}"/>
              </a:ext>
            </a:extLst>
          </xdr:cNvPr>
          <xdr:cNvCxnSpPr/>
        </xdr:nvCxnSpPr>
        <xdr:spPr>
          <a:xfrm>
            <a:off x="5525573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" name="Gerader Verbinder 46">
            <a:extLst>
              <a:ext uri="{FF2B5EF4-FFF2-40B4-BE49-F238E27FC236}">
                <a16:creationId xmlns:a16="http://schemas.microsoft.com/office/drawing/2014/main" id="{816414F2-3170-4FE4-BEDD-3AACDCAF2B21}"/>
              </a:ext>
            </a:extLst>
          </xdr:cNvPr>
          <xdr:cNvCxnSpPr/>
        </xdr:nvCxnSpPr>
        <xdr:spPr>
          <a:xfrm>
            <a:off x="5645729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" name="Gerader Verbinder 50">
            <a:extLst>
              <a:ext uri="{FF2B5EF4-FFF2-40B4-BE49-F238E27FC236}">
                <a16:creationId xmlns:a16="http://schemas.microsoft.com/office/drawing/2014/main" id="{81595B54-7D2C-457F-8DAA-CE20CC01F8A0}"/>
              </a:ext>
            </a:extLst>
          </xdr:cNvPr>
          <xdr:cNvCxnSpPr/>
        </xdr:nvCxnSpPr>
        <xdr:spPr>
          <a:xfrm>
            <a:off x="5765898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" name="Gerader Verbinder 52">
            <a:extLst>
              <a:ext uri="{FF2B5EF4-FFF2-40B4-BE49-F238E27FC236}">
                <a16:creationId xmlns:a16="http://schemas.microsoft.com/office/drawing/2014/main" id="{C812DF2E-AE9D-4284-A52D-72F618CE3D2E}"/>
              </a:ext>
            </a:extLst>
          </xdr:cNvPr>
          <xdr:cNvCxnSpPr/>
        </xdr:nvCxnSpPr>
        <xdr:spPr>
          <a:xfrm>
            <a:off x="5886056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Gerader Verbinder 53">
            <a:extLst>
              <a:ext uri="{FF2B5EF4-FFF2-40B4-BE49-F238E27FC236}">
                <a16:creationId xmlns:a16="http://schemas.microsoft.com/office/drawing/2014/main" id="{CE0A2495-F92F-46BC-9F76-C43DD801469C}"/>
              </a:ext>
            </a:extLst>
          </xdr:cNvPr>
          <xdr:cNvCxnSpPr/>
        </xdr:nvCxnSpPr>
        <xdr:spPr>
          <a:xfrm>
            <a:off x="600914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" name="Gerader Verbinder 55">
            <a:extLst>
              <a:ext uri="{FF2B5EF4-FFF2-40B4-BE49-F238E27FC236}">
                <a16:creationId xmlns:a16="http://schemas.microsoft.com/office/drawing/2014/main" id="{3B40960A-EEBA-4A3F-A11C-3C81E0D31B5E}"/>
              </a:ext>
            </a:extLst>
          </xdr:cNvPr>
          <xdr:cNvCxnSpPr/>
        </xdr:nvCxnSpPr>
        <xdr:spPr>
          <a:xfrm>
            <a:off x="612916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" name="Gerader Verbinder 57">
            <a:extLst>
              <a:ext uri="{FF2B5EF4-FFF2-40B4-BE49-F238E27FC236}">
                <a16:creationId xmlns:a16="http://schemas.microsoft.com/office/drawing/2014/main" id="{5D4AE55C-8F17-4336-A11E-38E7F2E45C01}"/>
              </a:ext>
            </a:extLst>
          </xdr:cNvPr>
          <xdr:cNvCxnSpPr/>
        </xdr:nvCxnSpPr>
        <xdr:spPr>
          <a:xfrm>
            <a:off x="624920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" name="Gerader Verbinder 59">
            <a:extLst>
              <a:ext uri="{FF2B5EF4-FFF2-40B4-BE49-F238E27FC236}">
                <a16:creationId xmlns:a16="http://schemas.microsoft.com/office/drawing/2014/main" id="{425659ED-5D0A-44A7-BC41-CDC171E05744}"/>
              </a:ext>
            </a:extLst>
          </xdr:cNvPr>
          <xdr:cNvCxnSpPr/>
        </xdr:nvCxnSpPr>
        <xdr:spPr>
          <a:xfrm>
            <a:off x="6369359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" name="Gerader Verbinder 64">
            <a:extLst>
              <a:ext uri="{FF2B5EF4-FFF2-40B4-BE49-F238E27FC236}">
                <a16:creationId xmlns:a16="http://schemas.microsoft.com/office/drawing/2014/main" id="{B7648B01-C876-4F63-841E-78BEEA304455}"/>
              </a:ext>
            </a:extLst>
          </xdr:cNvPr>
          <xdr:cNvCxnSpPr/>
        </xdr:nvCxnSpPr>
        <xdr:spPr>
          <a:xfrm>
            <a:off x="648938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" name="Gerader Verbinder 66">
            <a:extLst>
              <a:ext uri="{FF2B5EF4-FFF2-40B4-BE49-F238E27FC236}">
                <a16:creationId xmlns:a16="http://schemas.microsoft.com/office/drawing/2014/main" id="{0898B68C-00AB-4BD6-A0D3-7388DF86A406}"/>
              </a:ext>
            </a:extLst>
          </xdr:cNvPr>
          <xdr:cNvCxnSpPr/>
        </xdr:nvCxnSpPr>
        <xdr:spPr>
          <a:xfrm>
            <a:off x="6609550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" name="Gerader Verbinder 68">
            <a:extLst>
              <a:ext uri="{FF2B5EF4-FFF2-40B4-BE49-F238E27FC236}">
                <a16:creationId xmlns:a16="http://schemas.microsoft.com/office/drawing/2014/main" id="{BF829445-9F86-43E6-9C9F-62527905BD11}"/>
              </a:ext>
            </a:extLst>
          </xdr:cNvPr>
          <xdr:cNvCxnSpPr/>
        </xdr:nvCxnSpPr>
        <xdr:spPr>
          <a:xfrm>
            <a:off x="6729574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" name="Gerader Verbinder 69">
            <a:extLst>
              <a:ext uri="{FF2B5EF4-FFF2-40B4-BE49-F238E27FC236}">
                <a16:creationId xmlns:a16="http://schemas.microsoft.com/office/drawing/2014/main" id="{01C1733F-CEA6-47F0-A8A5-C3C8134C68F6}"/>
              </a:ext>
            </a:extLst>
          </xdr:cNvPr>
          <xdr:cNvCxnSpPr/>
        </xdr:nvCxnSpPr>
        <xdr:spPr>
          <a:xfrm>
            <a:off x="685254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" name="Gerader Verbinder 70">
            <a:extLst>
              <a:ext uri="{FF2B5EF4-FFF2-40B4-BE49-F238E27FC236}">
                <a16:creationId xmlns:a16="http://schemas.microsoft.com/office/drawing/2014/main" id="{D2BE2BE0-5984-4B44-9767-5F683CC5EA8C}"/>
              </a:ext>
            </a:extLst>
          </xdr:cNvPr>
          <xdr:cNvCxnSpPr/>
        </xdr:nvCxnSpPr>
        <xdr:spPr>
          <a:xfrm>
            <a:off x="6972699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" name="Gerader Verbinder 72">
            <a:extLst>
              <a:ext uri="{FF2B5EF4-FFF2-40B4-BE49-F238E27FC236}">
                <a16:creationId xmlns:a16="http://schemas.microsoft.com/office/drawing/2014/main" id="{76403DC4-2D42-49FF-B4D7-CFFC4A477653}"/>
              </a:ext>
            </a:extLst>
          </xdr:cNvPr>
          <xdr:cNvCxnSpPr/>
        </xdr:nvCxnSpPr>
        <xdr:spPr>
          <a:xfrm>
            <a:off x="709273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" name="Gerader Verbinder 74">
            <a:extLst>
              <a:ext uri="{FF2B5EF4-FFF2-40B4-BE49-F238E27FC236}">
                <a16:creationId xmlns:a16="http://schemas.microsoft.com/office/drawing/2014/main" id="{142E2CFA-8622-489C-B413-799F32327B0A}"/>
              </a:ext>
            </a:extLst>
          </xdr:cNvPr>
          <xdr:cNvCxnSpPr/>
        </xdr:nvCxnSpPr>
        <xdr:spPr>
          <a:xfrm>
            <a:off x="7212893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" name="Gerader Verbinder 78">
            <a:extLst>
              <a:ext uri="{FF2B5EF4-FFF2-40B4-BE49-F238E27FC236}">
                <a16:creationId xmlns:a16="http://schemas.microsoft.com/office/drawing/2014/main" id="{A1376724-D5A0-48FF-B7FA-061B665D70A9}"/>
              </a:ext>
            </a:extLst>
          </xdr:cNvPr>
          <xdr:cNvCxnSpPr/>
        </xdr:nvCxnSpPr>
        <xdr:spPr>
          <a:xfrm>
            <a:off x="733290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" name="Gerader Verbinder 80">
            <a:extLst>
              <a:ext uri="{FF2B5EF4-FFF2-40B4-BE49-F238E27FC236}">
                <a16:creationId xmlns:a16="http://schemas.microsoft.com/office/drawing/2014/main" id="{2D9498B4-03A6-44AA-BB8B-8642740C54C3}"/>
              </a:ext>
            </a:extLst>
          </xdr:cNvPr>
          <xdr:cNvCxnSpPr/>
        </xdr:nvCxnSpPr>
        <xdr:spPr>
          <a:xfrm>
            <a:off x="7452936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" name="Gerader Verbinder 82">
            <a:extLst>
              <a:ext uri="{FF2B5EF4-FFF2-40B4-BE49-F238E27FC236}">
                <a16:creationId xmlns:a16="http://schemas.microsoft.com/office/drawing/2014/main" id="{C1115181-BEEE-4B68-AD56-82DD71F4372D}"/>
              </a:ext>
            </a:extLst>
          </xdr:cNvPr>
          <xdr:cNvCxnSpPr/>
        </xdr:nvCxnSpPr>
        <xdr:spPr>
          <a:xfrm>
            <a:off x="7573094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" name="Gerader Verbinder 83">
            <a:extLst>
              <a:ext uri="{FF2B5EF4-FFF2-40B4-BE49-F238E27FC236}">
                <a16:creationId xmlns:a16="http://schemas.microsoft.com/office/drawing/2014/main" id="{C880D3B9-FD6B-4F91-A1D9-DF6123B93D0E}"/>
              </a:ext>
            </a:extLst>
          </xdr:cNvPr>
          <xdr:cNvCxnSpPr/>
        </xdr:nvCxnSpPr>
        <xdr:spPr>
          <a:xfrm>
            <a:off x="7696067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" name="Gerader Verbinder 85">
            <a:extLst>
              <a:ext uri="{FF2B5EF4-FFF2-40B4-BE49-F238E27FC236}">
                <a16:creationId xmlns:a16="http://schemas.microsoft.com/office/drawing/2014/main" id="{93092276-DD46-4E78-863F-F2021186BE9F}"/>
              </a:ext>
            </a:extLst>
          </xdr:cNvPr>
          <xdr:cNvCxnSpPr/>
        </xdr:nvCxnSpPr>
        <xdr:spPr>
          <a:xfrm>
            <a:off x="781622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" name="Gerader Verbinder 87">
            <a:extLst>
              <a:ext uri="{FF2B5EF4-FFF2-40B4-BE49-F238E27FC236}">
                <a16:creationId xmlns:a16="http://schemas.microsoft.com/office/drawing/2014/main" id="{057D0900-0D3D-4438-84E0-C8139EC9D1C0}"/>
              </a:ext>
            </a:extLst>
          </xdr:cNvPr>
          <xdr:cNvCxnSpPr/>
        </xdr:nvCxnSpPr>
        <xdr:spPr>
          <a:xfrm>
            <a:off x="793626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" name="Gerader Verbinder 89">
            <a:extLst>
              <a:ext uri="{FF2B5EF4-FFF2-40B4-BE49-F238E27FC236}">
                <a16:creationId xmlns:a16="http://schemas.microsoft.com/office/drawing/2014/main" id="{04BF81EA-34FC-49B5-B411-63EE1334C35B}"/>
              </a:ext>
            </a:extLst>
          </xdr:cNvPr>
          <xdr:cNvCxnSpPr/>
        </xdr:nvCxnSpPr>
        <xdr:spPr>
          <a:xfrm>
            <a:off x="805628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" name="Gerader Verbinder 93">
            <a:extLst>
              <a:ext uri="{FF2B5EF4-FFF2-40B4-BE49-F238E27FC236}">
                <a16:creationId xmlns:a16="http://schemas.microsoft.com/office/drawing/2014/main" id="{ABAB144D-8799-4B0A-B958-F6035A250C9A}"/>
              </a:ext>
            </a:extLst>
          </xdr:cNvPr>
          <xdr:cNvCxnSpPr/>
        </xdr:nvCxnSpPr>
        <xdr:spPr>
          <a:xfrm>
            <a:off x="8174110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" name="Gerader Verbinder 95">
            <a:extLst>
              <a:ext uri="{FF2B5EF4-FFF2-40B4-BE49-F238E27FC236}">
                <a16:creationId xmlns:a16="http://schemas.microsoft.com/office/drawing/2014/main" id="{851548BC-4D63-4A24-A95F-8EDA81F4ED8F}"/>
              </a:ext>
            </a:extLst>
          </xdr:cNvPr>
          <xdr:cNvCxnSpPr/>
        </xdr:nvCxnSpPr>
        <xdr:spPr>
          <a:xfrm>
            <a:off x="8294279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" name="Gerader Verbinder 97">
            <a:extLst>
              <a:ext uri="{FF2B5EF4-FFF2-40B4-BE49-F238E27FC236}">
                <a16:creationId xmlns:a16="http://schemas.microsoft.com/office/drawing/2014/main" id="{74B2B86E-D0A7-49CA-8C54-74463B84FA93}"/>
              </a:ext>
            </a:extLst>
          </xdr:cNvPr>
          <xdr:cNvCxnSpPr/>
        </xdr:nvCxnSpPr>
        <xdr:spPr>
          <a:xfrm>
            <a:off x="8416169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" name="Gerader Verbinder 98">
            <a:extLst>
              <a:ext uri="{FF2B5EF4-FFF2-40B4-BE49-F238E27FC236}">
                <a16:creationId xmlns:a16="http://schemas.microsoft.com/office/drawing/2014/main" id="{3F6FB9F3-F6A2-4727-90A3-06F31631D4F1}"/>
              </a:ext>
            </a:extLst>
          </xdr:cNvPr>
          <xdr:cNvCxnSpPr/>
        </xdr:nvCxnSpPr>
        <xdr:spPr>
          <a:xfrm>
            <a:off x="8539254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" name="Gerader Verbinder 99">
            <a:extLst>
              <a:ext uri="{FF2B5EF4-FFF2-40B4-BE49-F238E27FC236}">
                <a16:creationId xmlns:a16="http://schemas.microsoft.com/office/drawing/2014/main" id="{159A445B-0C09-46A2-B4CA-70917A4B1047}"/>
              </a:ext>
            </a:extLst>
          </xdr:cNvPr>
          <xdr:cNvCxnSpPr/>
        </xdr:nvCxnSpPr>
        <xdr:spPr>
          <a:xfrm>
            <a:off x="8661144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" name="Gerader Verbinder 101">
            <a:extLst>
              <a:ext uri="{FF2B5EF4-FFF2-40B4-BE49-F238E27FC236}">
                <a16:creationId xmlns:a16="http://schemas.microsoft.com/office/drawing/2014/main" id="{DECF32F2-7A12-4B53-9727-12A8A5D40CEC}"/>
              </a:ext>
            </a:extLst>
          </xdr:cNvPr>
          <xdr:cNvCxnSpPr/>
        </xdr:nvCxnSpPr>
        <xdr:spPr>
          <a:xfrm>
            <a:off x="8781313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" name="Gerader Verbinder 103">
            <a:extLst>
              <a:ext uri="{FF2B5EF4-FFF2-40B4-BE49-F238E27FC236}">
                <a16:creationId xmlns:a16="http://schemas.microsoft.com/office/drawing/2014/main" id="{44E960E8-38F5-443E-91B0-6C811338EB91}"/>
              </a:ext>
            </a:extLst>
          </xdr:cNvPr>
          <xdr:cNvCxnSpPr/>
        </xdr:nvCxnSpPr>
        <xdr:spPr>
          <a:xfrm>
            <a:off x="8903203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" name="Gerader Verbinder 108">
            <a:extLst>
              <a:ext uri="{FF2B5EF4-FFF2-40B4-BE49-F238E27FC236}">
                <a16:creationId xmlns:a16="http://schemas.microsoft.com/office/drawing/2014/main" id="{55FF034E-B953-4C2C-B6CA-A057FEE3036E}"/>
              </a:ext>
            </a:extLst>
          </xdr:cNvPr>
          <xdr:cNvCxnSpPr/>
        </xdr:nvCxnSpPr>
        <xdr:spPr>
          <a:xfrm>
            <a:off x="9023370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" name="Gerader Verbinder 109">
            <a:extLst>
              <a:ext uri="{FF2B5EF4-FFF2-40B4-BE49-F238E27FC236}">
                <a16:creationId xmlns:a16="http://schemas.microsoft.com/office/drawing/2014/main" id="{B4BAA591-FB8B-422D-8A4F-766D90FE5A99}"/>
              </a:ext>
            </a:extLst>
          </xdr:cNvPr>
          <xdr:cNvCxnSpPr/>
        </xdr:nvCxnSpPr>
        <xdr:spPr>
          <a:xfrm>
            <a:off x="914645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" name="Gerader Verbinder 110">
            <a:extLst>
              <a:ext uri="{FF2B5EF4-FFF2-40B4-BE49-F238E27FC236}">
                <a16:creationId xmlns:a16="http://schemas.microsoft.com/office/drawing/2014/main" id="{AF118DFB-FFCB-48E3-AA01-90D26D30AC7D}"/>
              </a:ext>
            </a:extLst>
          </xdr:cNvPr>
          <xdr:cNvCxnSpPr/>
        </xdr:nvCxnSpPr>
        <xdr:spPr>
          <a:xfrm>
            <a:off x="926834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" name="Gerader Verbinder 112">
            <a:extLst>
              <a:ext uri="{FF2B5EF4-FFF2-40B4-BE49-F238E27FC236}">
                <a16:creationId xmlns:a16="http://schemas.microsoft.com/office/drawing/2014/main" id="{A4455B5D-DACF-4A1B-918F-8FE0699CA593}"/>
              </a:ext>
            </a:extLst>
          </xdr:cNvPr>
          <xdr:cNvCxnSpPr/>
        </xdr:nvCxnSpPr>
        <xdr:spPr>
          <a:xfrm>
            <a:off x="9388514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" name="Gerader Verbinder 114">
            <a:extLst>
              <a:ext uri="{FF2B5EF4-FFF2-40B4-BE49-F238E27FC236}">
                <a16:creationId xmlns:a16="http://schemas.microsoft.com/office/drawing/2014/main" id="{EEF4D4D7-43F4-4DE4-BFE5-7E5ABBFE8EBF}"/>
              </a:ext>
            </a:extLst>
          </xdr:cNvPr>
          <xdr:cNvCxnSpPr/>
        </xdr:nvCxnSpPr>
        <xdr:spPr>
          <a:xfrm>
            <a:off x="9510403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" name="Gerader Verbinder 119">
            <a:extLst>
              <a:ext uri="{FF2B5EF4-FFF2-40B4-BE49-F238E27FC236}">
                <a16:creationId xmlns:a16="http://schemas.microsoft.com/office/drawing/2014/main" id="{67EFA7AC-F890-43B2-9BFA-1F0349C33C22}"/>
              </a:ext>
            </a:extLst>
          </xdr:cNvPr>
          <xdr:cNvCxnSpPr/>
        </xdr:nvCxnSpPr>
        <xdr:spPr>
          <a:xfrm>
            <a:off x="9630577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22</xdr:col>
      <xdr:colOff>4</xdr:colOff>
      <xdr:row>16</xdr:row>
      <xdr:rowOff>2</xdr:rowOff>
    </xdr:from>
    <xdr:to>
      <xdr:col>44</xdr:col>
      <xdr:colOff>1</xdr:colOff>
      <xdr:row>25</xdr:row>
      <xdr:rowOff>303072</xdr:rowOff>
    </xdr:to>
    <xdr:grpSp>
      <xdr:nvGrpSpPr>
        <xdr:cNvPr id="148" name="Gruppieren 147">
          <a:extLst>
            <a:ext uri="{FF2B5EF4-FFF2-40B4-BE49-F238E27FC236}">
              <a16:creationId xmlns:a16="http://schemas.microsoft.com/office/drawing/2014/main" id="{E97F3A5C-1FCA-4E8C-927B-5EB53330766B}"/>
            </a:ext>
          </a:extLst>
        </xdr:cNvPr>
        <xdr:cNvGrpSpPr/>
      </xdr:nvGrpSpPr>
      <xdr:grpSpPr>
        <a:xfrm rot="16200000">
          <a:off x="5682530" y="2928076"/>
          <a:ext cx="3389170" cy="4619622"/>
          <a:chOff x="6249201" y="3536373"/>
          <a:chExt cx="3381376" cy="3420900"/>
        </a:xfrm>
      </xdr:grpSpPr>
      <xdr:cxnSp macro="">
        <xdr:nvCxnSpPr>
          <xdr:cNvPr id="158" name="Gerader Verbinder 157">
            <a:extLst>
              <a:ext uri="{FF2B5EF4-FFF2-40B4-BE49-F238E27FC236}">
                <a16:creationId xmlns:a16="http://schemas.microsoft.com/office/drawing/2014/main" id="{AED42FF5-0107-4256-A7B8-B3B8136C8CD7}"/>
              </a:ext>
            </a:extLst>
          </xdr:cNvPr>
          <xdr:cNvCxnSpPr/>
        </xdr:nvCxnSpPr>
        <xdr:spPr>
          <a:xfrm>
            <a:off x="624920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" name="Gerader Verbinder 158">
            <a:extLst>
              <a:ext uri="{FF2B5EF4-FFF2-40B4-BE49-F238E27FC236}">
                <a16:creationId xmlns:a16="http://schemas.microsoft.com/office/drawing/2014/main" id="{D9C01D96-E8C0-4DF2-85E8-393E00019FF9}"/>
              </a:ext>
            </a:extLst>
          </xdr:cNvPr>
          <xdr:cNvCxnSpPr/>
        </xdr:nvCxnSpPr>
        <xdr:spPr>
          <a:xfrm>
            <a:off x="6369359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0" name="Gerader Verbinder 159">
            <a:extLst>
              <a:ext uri="{FF2B5EF4-FFF2-40B4-BE49-F238E27FC236}">
                <a16:creationId xmlns:a16="http://schemas.microsoft.com/office/drawing/2014/main" id="{20A1D169-7A7B-4320-B0D2-1DD16608183B}"/>
              </a:ext>
            </a:extLst>
          </xdr:cNvPr>
          <xdr:cNvCxnSpPr/>
        </xdr:nvCxnSpPr>
        <xdr:spPr>
          <a:xfrm>
            <a:off x="648938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1" name="Gerader Verbinder 160">
            <a:extLst>
              <a:ext uri="{FF2B5EF4-FFF2-40B4-BE49-F238E27FC236}">
                <a16:creationId xmlns:a16="http://schemas.microsoft.com/office/drawing/2014/main" id="{DD7F48A4-46B0-49C2-AA81-56AD7C73D81A}"/>
              </a:ext>
            </a:extLst>
          </xdr:cNvPr>
          <xdr:cNvCxnSpPr/>
        </xdr:nvCxnSpPr>
        <xdr:spPr>
          <a:xfrm>
            <a:off x="6609550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2" name="Gerader Verbinder 161">
            <a:extLst>
              <a:ext uri="{FF2B5EF4-FFF2-40B4-BE49-F238E27FC236}">
                <a16:creationId xmlns:a16="http://schemas.microsoft.com/office/drawing/2014/main" id="{A4C67E69-7FA4-4C64-9B6C-02A3EBD4635A}"/>
              </a:ext>
            </a:extLst>
          </xdr:cNvPr>
          <xdr:cNvCxnSpPr/>
        </xdr:nvCxnSpPr>
        <xdr:spPr>
          <a:xfrm>
            <a:off x="6729574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3" name="Gerader Verbinder 162">
            <a:extLst>
              <a:ext uri="{FF2B5EF4-FFF2-40B4-BE49-F238E27FC236}">
                <a16:creationId xmlns:a16="http://schemas.microsoft.com/office/drawing/2014/main" id="{46B6B5C3-EF90-4BDB-9209-A2E090A03D21}"/>
              </a:ext>
            </a:extLst>
          </xdr:cNvPr>
          <xdr:cNvCxnSpPr/>
        </xdr:nvCxnSpPr>
        <xdr:spPr>
          <a:xfrm>
            <a:off x="685254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4" name="Gerader Verbinder 163">
            <a:extLst>
              <a:ext uri="{FF2B5EF4-FFF2-40B4-BE49-F238E27FC236}">
                <a16:creationId xmlns:a16="http://schemas.microsoft.com/office/drawing/2014/main" id="{1082D409-912D-4AF7-8D1F-B0BCE9EBCE0C}"/>
              </a:ext>
            </a:extLst>
          </xdr:cNvPr>
          <xdr:cNvCxnSpPr/>
        </xdr:nvCxnSpPr>
        <xdr:spPr>
          <a:xfrm>
            <a:off x="6972699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5" name="Gerader Verbinder 164">
            <a:extLst>
              <a:ext uri="{FF2B5EF4-FFF2-40B4-BE49-F238E27FC236}">
                <a16:creationId xmlns:a16="http://schemas.microsoft.com/office/drawing/2014/main" id="{F104ED1B-3DD1-449B-BB5B-D946D12FE304}"/>
              </a:ext>
            </a:extLst>
          </xdr:cNvPr>
          <xdr:cNvCxnSpPr/>
        </xdr:nvCxnSpPr>
        <xdr:spPr>
          <a:xfrm>
            <a:off x="709273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6" name="Gerader Verbinder 165">
            <a:extLst>
              <a:ext uri="{FF2B5EF4-FFF2-40B4-BE49-F238E27FC236}">
                <a16:creationId xmlns:a16="http://schemas.microsoft.com/office/drawing/2014/main" id="{F45D40B1-D1B6-427A-8137-68918331929D}"/>
              </a:ext>
            </a:extLst>
          </xdr:cNvPr>
          <xdr:cNvCxnSpPr/>
        </xdr:nvCxnSpPr>
        <xdr:spPr>
          <a:xfrm>
            <a:off x="7212893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7" name="Gerader Verbinder 166">
            <a:extLst>
              <a:ext uri="{FF2B5EF4-FFF2-40B4-BE49-F238E27FC236}">
                <a16:creationId xmlns:a16="http://schemas.microsoft.com/office/drawing/2014/main" id="{CBD03AB6-0907-4FCC-8F42-60288789E68A}"/>
              </a:ext>
            </a:extLst>
          </xdr:cNvPr>
          <xdr:cNvCxnSpPr/>
        </xdr:nvCxnSpPr>
        <xdr:spPr>
          <a:xfrm>
            <a:off x="733290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8" name="Gerader Verbinder 167">
            <a:extLst>
              <a:ext uri="{FF2B5EF4-FFF2-40B4-BE49-F238E27FC236}">
                <a16:creationId xmlns:a16="http://schemas.microsoft.com/office/drawing/2014/main" id="{102A4523-D8E0-4CEA-B636-1510888E93F2}"/>
              </a:ext>
            </a:extLst>
          </xdr:cNvPr>
          <xdr:cNvCxnSpPr/>
        </xdr:nvCxnSpPr>
        <xdr:spPr>
          <a:xfrm>
            <a:off x="7452936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9" name="Gerader Verbinder 168">
            <a:extLst>
              <a:ext uri="{FF2B5EF4-FFF2-40B4-BE49-F238E27FC236}">
                <a16:creationId xmlns:a16="http://schemas.microsoft.com/office/drawing/2014/main" id="{6B8C699B-6ED1-48C5-A5A0-ED3750C0D5A9}"/>
              </a:ext>
            </a:extLst>
          </xdr:cNvPr>
          <xdr:cNvCxnSpPr/>
        </xdr:nvCxnSpPr>
        <xdr:spPr>
          <a:xfrm>
            <a:off x="7573094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0" name="Gerader Verbinder 169">
            <a:extLst>
              <a:ext uri="{FF2B5EF4-FFF2-40B4-BE49-F238E27FC236}">
                <a16:creationId xmlns:a16="http://schemas.microsoft.com/office/drawing/2014/main" id="{5F3C5CCA-ED9B-4BF5-9218-BE7AA8CDF53E}"/>
              </a:ext>
            </a:extLst>
          </xdr:cNvPr>
          <xdr:cNvCxnSpPr/>
        </xdr:nvCxnSpPr>
        <xdr:spPr>
          <a:xfrm>
            <a:off x="7696067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1" name="Gerader Verbinder 170">
            <a:extLst>
              <a:ext uri="{FF2B5EF4-FFF2-40B4-BE49-F238E27FC236}">
                <a16:creationId xmlns:a16="http://schemas.microsoft.com/office/drawing/2014/main" id="{D5BCFDE3-59CB-42AA-87E8-1DBA7E548387}"/>
              </a:ext>
            </a:extLst>
          </xdr:cNvPr>
          <xdr:cNvCxnSpPr/>
        </xdr:nvCxnSpPr>
        <xdr:spPr>
          <a:xfrm>
            <a:off x="781622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2" name="Gerader Verbinder 171">
            <a:extLst>
              <a:ext uri="{FF2B5EF4-FFF2-40B4-BE49-F238E27FC236}">
                <a16:creationId xmlns:a16="http://schemas.microsoft.com/office/drawing/2014/main" id="{A099BF21-4DCD-46C9-BE0D-48FF7B5224C9}"/>
              </a:ext>
            </a:extLst>
          </xdr:cNvPr>
          <xdr:cNvCxnSpPr/>
        </xdr:nvCxnSpPr>
        <xdr:spPr>
          <a:xfrm>
            <a:off x="793626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3" name="Gerader Verbinder 172">
            <a:extLst>
              <a:ext uri="{FF2B5EF4-FFF2-40B4-BE49-F238E27FC236}">
                <a16:creationId xmlns:a16="http://schemas.microsoft.com/office/drawing/2014/main" id="{A438608F-5E14-4392-A3F7-B3F759819146}"/>
              </a:ext>
            </a:extLst>
          </xdr:cNvPr>
          <xdr:cNvCxnSpPr/>
        </xdr:nvCxnSpPr>
        <xdr:spPr>
          <a:xfrm>
            <a:off x="805628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4" name="Gerader Verbinder 173">
            <a:extLst>
              <a:ext uri="{FF2B5EF4-FFF2-40B4-BE49-F238E27FC236}">
                <a16:creationId xmlns:a16="http://schemas.microsoft.com/office/drawing/2014/main" id="{36C1377A-7663-4DD2-BA7C-1F0B63542968}"/>
              </a:ext>
            </a:extLst>
          </xdr:cNvPr>
          <xdr:cNvCxnSpPr/>
        </xdr:nvCxnSpPr>
        <xdr:spPr>
          <a:xfrm>
            <a:off x="8174110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5" name="Gerader Verbinder 174">
            <a:extLst>
              <a:ext uri="{FF2B5EF4-FFF2-40B4-BE49-F238E27FC236}">
                <a16:creationId xmlns:a16="http://schemas.microsoft.com/office/drawing/2014/main" id="{39F1E9EA-3FCA-402F-99D7-1CEE017DE41C}"/>
              </a:ext>
            </a:extLst>
          </xdr:cNvPr>
          <xdr:cNvCxnSpPr/>
        </xdr:nvCxnSpPr>
        <xdr:spPr>
          <a:xfrm>
            <a:off x="8294279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6" name="Gerader Verbinder 175">
            <a:extLst>
              <a:ext uri="{FF2B5EF4-FFF2-40B4-BE49-F238E27FC236}">
                <a16:creationId xmlns:a16="http://schemas.microsoft.com/office/drawing/2014/main" id="{37FA80CF-A6EA-4C24-971C-18D21F640F1A}"/>
              </a:ext>
            </a:extLst>
          </xdr:cNvPr>
          <xdr:cNvCxnSpPr/>
        </xdr:nvCxnSpPr>
        <xdr:spPr>
          <a:xfrm>
            <a:off x="8416169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7" name="Gerader Verbinder 176">
            <a:extLst>
              <a:ext uri="{FF2B5EF4-FFF2-40B4-BE49-F238E27FC236}">
                <a16:creationId xmlns:a16="http://schemas.microsoft.com/office/drawing/2014/main" id="{256902CD-EE3A-4D32-8132-F0E3DB318646}"/>
              </a:ext>
            </a:extLst>
          </xdr:cNvPr>
          <xdr:cNvCxnSpPr/>
        </xdr:nvCxnSpPr>
        <xdr:spPr>
          <a:xfrm>
            <a:off x="8539254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8" name="Gerader Verbinder 177">
            <a:extLst>
              <a:ext uri="{FF2B5EF4-FFF2-40B4-BE49-F238E27FC236}">
                <a16:creationId xmlns:a16="http://schemas.microsoft.com/office/drawing/2014/main" id="{53989E9B-1121-4FD7-B4FB-7029110550C0}"/>
              </a:ext>
            </a:extLst>
          </xdr:cNvPr>
          <xdr:cNvCxnSpPr/>
        </xdr:nvCxnSpPr>
        <xdr:spPr>
          <a:xfrm>
            <a:off x="8661144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9" name="Gerader Verbinder 178">
            <a:extLst>
              <a:ext uri="{FF2B5EF4-FFF2-40B4-BE49-F238E27FC236}">
                <a16:creationId xmlns:a16="http://schemas.microsoft.com/office/drawing/2014/main" id="{468D550B-B47F-4D9D-A743-B1A52A240370}"/>
              </a:ext>
            </a:extLst>
          </xdr:cNvPr>
          <xdr:cNvCxnSpPr/>
        </xdr:nvCxnSpPr>
        <xdr:spPr>
          <a:xfrm>
            <a:off x="8781313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0" name="Gerader Verbinder 179">
            <a:extLst>
              <a:ext uri="{FF2B5EF4-FFF2-40B4-BE49-F238E27FC236}">
                <a16:creationId xmlns:a16="http://schemas.microsoft.com/office/drawing/2014/main" id="{8672E7C7-EC87-4358-AB47-E6CC759C6B02}"/>
              </a:ext>
            </a:extLst>
          </xdr:cNvPr>
          <xdr:cNvCxnSpPr/>
        </xdr:nvCxnSpPr>
        <xdr:spPr>
          <a:xfrm>
            <a:off x="8903203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1" name="Gerader Verbinder 180">
            <a:extLst>
              <a:ext uri="{FF2B5EF4-FFF2-40B4-BE49-F238E27FC236}">
                <a16:creationId xmlns:a16="http://schemas.microsoft.com/office/drawing/2014/main" id="{2D00D102-4B66-48C4-A876-8EB320090B4F}"/>
              </a:ext>
            </a:extLst>
          </xdr:cNvPr>
          <xdr:cNvCxnSpPr/>
        </xdr:nvCxnSpPr>
        <xdr:spPr>
          <a:xfrm>
            <a:off x="9023370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2" name="Gerader Verbinder 181">
            <a:extLst>
              <a:ext uri="{FF2B5EF4-FFF2-40B4-BE49-F238E27FC236}">
                <a16:creationId xmlns:a16="http://schemas.microsoft.com/office/drawing/2014/main" id="{C32F26EA-C4BB-4DBB-8F51-EBF98FB8027B}"/>
              </a:ext>
            </a:extLst>
          </xdr:cNvPr>
          <xdr:cNvCxnSpPr/>
        </xdr:nvCxnSpPr>
        <xdr:spPr>
          <a:xfrm>
            <a:off x="914645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3" name="Gerader Verbinder 182">
            <a:extLst>
              <a:ext uri="{FF2B5EF4-FFF2-40B4-BE49-F238E27FC236}">
                <a16:creationId xmlns:a16="http://schemas.microsoft.com/office/drawing/2014/main" id="{CF862343-4B2E-40B7-936C-F6FE83B9326A}"/>
              </a:ext>
            </a:extLst>
          </xdr:cNvPr>
          <xdr:cNvCxnSpPr/>
        </xdr:nvCxnSpPr>
        <xdr:spPr>
          <a:xfrm>
            <a:off x="926834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4" name="Gerader Verbinder 183">
            <a:extLst>
              <a:ext uri="{FF2B5EF4-FFF2-40B4-BE49-F238E27FC236}">
                <a16:creationId xmlns:a16="http://schemas.microsoft.com/office/drawing/2014/main" id="{5C63B579-21D0-4F9F-8A2B-C67E9A190D52}"/>
              </a:ext>
            </a:extLst>
          </xdr:cNvPr>
          <xdr:cNvCxnSpPr/>
        </xdr:nvCxnSpPr>
        <xdr:spPr>
          <a:xfrm>
            <a:off x="9388514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5" name="Gerader Verbinder 184">
            <a:extLst>
              <a:ext uri="{FF2B5EF4-FFF2-40B4-BE49-F238E27FC236}">
                <a16:creationId xmlns:a16="http://schemas.microsoft.com/office/drawing/2014/main" id="{E907940E-C16D-4461-B4BF-F4B3F714B0CB}"/>
              </a:ext>
            </a:extLst>
          </xdr:cNvPr>
          <xdr:cNvCxnSpPr/>
        </xdr:nvCxnSpPr>
        <xdr:spPr>
          <a:xfrm>
            <a:off x="9510403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" name="Gerader Verbinder 185">
            <a:extLst>
              <a:ext uri="{FF2B5EF4-FFF2-40B4-BE49-F238E27FC236}">
                <a16:creationId xmlns:a16="http://schemas.microsoft.com/office/drawing/2014/main" id="{8C6B9169-7431-48BE-94AD-F26FA7E8E21A}"/>
              </a:ext>
            </a:extLst>
          </xdr:cNvPr>
          <xdr:cNvCxnSpPr/>
        </xdr:nvCxnSpPr>
        <xdr:spPr>
          <a:xfrm>
            <a:off x="9630577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49</xdr:col>
      <xdr:colOff>40219</xdr:colOff>
      <xdr:row>42</xdr:row>
      <xdr:rowOff>4503</xdr:rowOff>
    </xdr:from>
    <xdr:to>
      <xdr:col>66</xdr:col>
      <xdr:colOff>238125</xdr:colOff>
      <xdr:row>47</xdr:row>
      <xdr:rowOff>0</xdr:rowOff>
    </xdr:to>
    <xdr:pic>
      <xdr:nvPicPr>
        <xdr:cNvPr id="97" name="Grafik 96">
          <a:extLst>
            <a:ext uri="{FF2B5EF4-FFF2-40B4-BE49-F238E27FC236}">
              <a16:creationId xmlns:a16="http://schemas.microsoft.com/office/drawing/2014/main" id="{B3BB3501-0AA2-47B7-B917-4AB8541529D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851094" y="10272453"/>
          <a:ext cx="3826931" cy="99562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42</xdr:row>
      <xdr:rowOff>47625</xdr:rowOff>
    </xdr:from>
    <xdr:to>
      <xdr:col>11</xdr:col>
      <xdr:colOff>47625</xdr:colOff>
      <xdr:row>44</xdr:row>
      <xdr:rowOff>16143</xdr:rowOff>
    </xdr:to>
    <xdr:pic>
      <xdr:nvPicPr>
        <xdr:cNvPr id="101" name="Grafik 100">
          <a:extLst>
            <a:ext uri="{FF2B5EF4-FFF2-40B4-BE49-F238E27FC236}">
              <a16:creationId xmlns:a16="http://schemas.microsoft.com/office/drawing/2014/main" id="{CA07BC69-0438-4013-8F0B-BBDF1E70D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0315575"/>
          <a:ext cx="2400300" cy="3685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96651</xdr:colOff>
      <xdr:row>10</xdr:row>
      <xdr:rowOff>34140</xdr:rowOff>
    </xdr:from>
    <xdr:to>
      <xdr:col>0</xdr:col>
      <xdr:colOff>312651</xdr:colOff>
      <xdr:row>10</xdr:row>
      <xdr:rowOff>178140</xdr:rowOff>
    </xdr:to>
    <xdr:sp macro="" textlink="">
      <xdr:nvSpPr>
        <xdr:cNvPr id="2" name="Rechteck: abgerundete Ecken 1">
          <a:extLst>
            <a:ext uri="{FF2B5EF4-FFF2-40B4-BE49-F238E27FC236}">
              <a16:creationId xmlns:a16="http://schemas.microsoft.com/office/drawing/2014/main" id="{C19F99B7-6892-4ED8-A9D4-5F29E6F47902}"/>
            </a:ext>
          </a:extLst>
        </xdr:cNvPr>
        <xdr:cNvSpPr/>
      </xdr:nvSpPr>
      <xdr:spPr>
        <a:xfrm>
          <a:off x="96651" y="2012097"/>
          <a:ext cx="216000" cy="144000"/>
        </a:xfrm>
        <a:prstGeom prst="roundRect">
          <a:avLst/>
        </a:prstGeom>
        <a:solidFill>
          <a:srgbClr val="25303B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96651</xdr:colOff>
      <xdr:row>11</xdr:row>
      <xdr:rowOff>34140</xdr:rowOff>
    </xdr:from>
    <xdr:to>
      <xdr:col>0</xdr:col>
      <xdr:colOff>312651</xdr:colOff>
      <xdr:row>11</xdr:row>
      <xdr:rowOff>178140</xdr:rowOff>
    </xdr:to>
    <xdr:sp macro="" textlink="">
      <xdr:nvSpPr>
        <xdr:cNvPr id="3" name="Rechteck: abgerundete Ecken 2">
          <a:extLst>
            <a:ext uri="{FF2B5EF4-FFF2-40B4-BE49-F238E27FC236}">
              <a16:creationId xmlns:a16="http://schemas.microsoft.com/office/drawing/2014/main" id="{F826B8C5-659D-4699-AACE-7E7030CF03CF}"/>
            </a:ext>
          </a:extLst>
        </xdr:cNvPr>
        <xdr:cNvSpPr/>
      </xdr:nvSpPr>
      <xdr:spPr>
        <a:xfrm>
          <a:off x="96651" y="2210704"/>
          <a:ext cx="216000" cy="144000"/>
        </a:xfrm>
        <a:prstGeom prst="roundRect">
          <a:avLst/>
        </a:prstGeom>
        <a:solidFill>
          <a:srgbClr val="008E3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96651</xdr:colOff>
      <xdr:row>9</xdr:row>
      <xdr:rowOff>34140</xdr:rowOff>
    </xdr:from>
    <xdr:to>
      <xdr:col>0</xdr:col>
      <xdr:colOff>312651</xdr:colOff>
      <xdr:row>9</xdr:row>
      <xdr:rowOff>178140</xdr:rowOff>
    </xdr:to>
    <xdr:sp macro="" textlink="">
      <xdr:nvSpPr>
        <xdr:cNvPr id="4" name="Rechteck: abgerundete Ecken 3">
          <a:extLst>
            <a:ext uri="{FF2B5EF4-FFF2-40B4-BE49-F238E27FC236}">
              <a16:creationId xmlns:a16="http://schemas.microsoft.com/office/drawing/2014/main" id="{45AA74B8-71B6-46AA-8668-8CFD2CD7DB87}"/>
            </a:ext>
          </a:extLst>
        </xdr:cNvPr>
        <xdr:cNvSpPr/>
      </xdr:nvSpPr>
      <xdr:spPr>
        <a:xfrm>
          <a:off x="96651" y="1813491"/>
          <a:ext cx="216000" cy="144000"/>
        </a:xfrm>
        <a:prstGeom prst="roundRect">
          <a:avLst/>
        </a:prstGeom>
        <a:solidFill>
          <a:srgbClr val="00A8B5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96651</xdr:colOff>
      <xdr:row>8</xdr:row>
      <xdr:rowOff>34140</xdr:rowOff>
    </xdr:from>
    <xdr:to>
      <xdr:col>0</xdr:col>
      <xdr:colOff>312651</xdr:colOff>
      <xdr:row>8</xdr:row>
      <xdr:rowOff>178140</xdr:rowOff>
    </xdr:to>
    <xdr:sp macro="" textlink="">
      <xdr:nvSpPr>
        <xdr:cNvPr id="5" name="Rechteck: abgerundete Ecken 4">
          <a:extLst>
            <a:ext uri="{FF2B5EF4-FFF2-40B4-BE49-F238E27FC236}">
              <a16:creationId xmlns:a16="http://schemas.microsoft.com/office/drawing/2014/main" id="{9A8E58CA-62D0-4097-9609-5BF55F2AE52A}"/>
            </a:ext>
          </a:extLst>
        </xdr:cNvPr>
        <xdr:cNvSpPr/>
      </xdr:nvSpPr>
      <xdr:spPr>
        <a:xfrm>
          <a:off x="96651" y="1614885"/>
          <a:ext cx="216000" cy="144000"/>
        </a:xfrm>
        <a:prstGeom prst="roundRect">
          <a:avLst/>
        </a:prstGeom>
        <a:solidFill>
          <a:srgbClr val="D8AC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96651</xdr:colOff>
      <xdr:row>7</xdr:row>
      <xdr:rowOff>34140</xdr:rowOff>
    </xdr:from>
    <xdr:to>
      <xdr:col>0</xdr:col>
      <xdr:colOff>312651</xdr:colOff>
      <xdr:row>7</xdr:row>
      <xdr:rowOff>178140</xdr:rowOff>
    </xdr:to>
    <xdr:sp macro="" textlink="">
      <xdr:nvSpPr>
        <xdr:cNvPr id="6" name="Rechteck: abgerundete Ecken 5">
          <a:extLst>
            <a:ext uri="{FF2B5EF4-FFF2-40B4-BE49-F238E27FC236}">
              <a16:creationId xmlns:a16="http://schemas.microsoft.com/office/drawing/2014/main" id="{FCFD57B0-D21A-44A5-B145-776C14DAC89D}"/>
            </a:ext>
          </a:extLst>
        </xdr:cNvPr>
        <xdr:cNvSpPr/>
      </xdr:nvSpPr>
      <xdr:spPr>
        <a:xfrm>
          <a:off x="96651" y="1416278"/>
          <a:ext cx="216000" cy="144000"/>
        </a:xfrm>
        <a:prstGeom prst="roundRect">
          <a:avLst/>
        </a:prstGeom>
        <a:solidFill>
          <a:srgbClr val="98C21D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96651</xdr:colOff>
      <xdr:row>6</xdr:row>
      <xdr:rowOff>34140</xdr:rowOff>
    </xdr:from>
    <xdr:to>
      <xdr:col>0</xdr:col>
      <xdr:colOff>312651</xdr:colOff>
      <xdr:row>6</xdr:row>
      <xdr:rowOff>178140</xdr:rowOff>
    </xdr:to>
    <xdr:sp macro="" textlink="">
      <xdr:nvSpPr>
        <xdr:cNvPr id="7" name="Rechteck: abgerundete Ecken 6">
          <a:extLst>
            <a:ext uri="{FF2B5EF4-FFF2-40B4-BE49-F238E27FC236}">
              <a16:creationId xmlns:a16="http://schemas.microsoft.com/office/drawing/2014/main" id="{B7360891-DD34-435E-A0BE-B3821B81FC56}"/>
            </a:ext>
          </a:extLst>
        </xdr:cNvPr>
        <xdr:cNvSpPr/>
      </xdr:nvSpPr>
      <xdr:spPr>
        <a:xfrm>
          <a:off x="96651" y="1217672"/>
          <a:ext cx="216000" cy="144000"/>
        </a:xfrm>
        <a:prstGeom prst="roundRect">
          <a:avLst/>
        </a:prstGeom>
        <a:solidFill>
          <a:srgbClr val="D0D0D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96651</xdr:colOff>
      <xdr:row>5</xdr:row>
      <xdr:rowOff>34140</xdr:rowOff>
    </xdr:from>
    <xdr:to>
      <xdr:col>0</xdr:col>
      <xdr:colOff>312651</xdr:colOff>
      <xdr:row>5</xdr:row>
      <xdr:rowOff>178140</xdr:rowOff>
    </xdr:to>
    <xdr:sp macro="" textlink="">
      <xdr:nvSpPr>
        <xdr:cNvPr id="8" name="Rechteck: abgerundete Ecken 7">
          <a:extLst>
            <a:ext uri="{FF2B5EF4-FFF2-40B4-BE49-F238E27FC236}">
              <a16:creationId xmlns:a16="http://schemas.microsoft.com/office/drawing/2014/main" id="{063345A2-A9E6-4250-BD3E-C4F50AC56DB6}"/>
            </a:ext>
          </a:extLst>
        </xdr:cNvPr>
        <xdr:cNvSpPr/>
      </xdr:nvSpPr>
      <xdr:spPr>
        <a:xfrm>
          <a:off x="96651" y="1019066"/>
          <a:ext cx="216000" cy="144000"/>
        </a:xfrm>
        <a:prstGeom prst="roundRect">
          <a:avLst/>
        </a:prstGeom>
        <a:solidFill>
          <a:srgbClr val="E8378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96651</xdr:colOff>
      <xdr:row>4</xdr:row>
      <xdr:rowOff>34140</xdr:rowOff>
    </xdr:from>
    <xdr:to>
      <xdr:col>0</xdr:col>
      <xdr:colOff>312651</xdr:colOff>
      <xdr:row>4</xdr:row>
      <xdr:rowOff>178140</xdr:rowOff>
    </xdr:to>
    <xdr:sp macro="" textlink="">
      <xdr:nvSpPr>
        <xdr:cNvPr id="9" name="Rechteck: abgerundete Ecken 8">
          <a:extLst>
            <a:ext uri="{FF2B5EF4-FFF2-40B4-BE49-F238E27FC236}">
              <a16:creationId xmlns:a16="http://schemas.microsoft.com/office/drawing/2014/main" id="{D21380F0-F2F1-4AA7-B18B-3611134FE6BB}"/>
            </a:ext>
          </a:extLst>
        </xdr:cNvPr>
        <xdr:cNvSpPr/>
      </xdr:nvSpPr>
      <xdr:spPr>
        <a:xfrm>
          <a:off x="96651" y="820459"/>
          <a:ext cx="216000" cy="144000"/>
        </a:xfrm>
        <a:prstGeom prst="roundRect">
          <a:avLst/>
        </a:prstGeom>
        <a:solidFill>
          <a:srgbClr val="FFFFF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96651</xdr:colOff>
      <xdr:row>2</xdr:row>
      <xdr:rowOff>34140</xdr:rowOff>
    </xdr:from>
    <xdr:to>
      <xdr:col>0</xdr:col>
      <xdr:colOff>312651</xdr:colOff>
      <xdr:row>2</xdr:row>
      <xdr:rowOff>178140</xdr:rowOff>
    </xdr:to>
    <xdr:sp macro="" textlink="">
      <xdr:nvSpPr>
        <xdr:cNvPr id="10" name="Rechteck: abgerundete Ecken 9">
          <a:extLst>
            <a:ext uri="{FF2B5EF4-FFF2-40B4-BE49-F238E27FC236}">
              <a16:creationId xmlns:a16="http://schemas.microsoft.com/office/drawing/2014/main" id="{02BA69CE-7C31-4BFF-BE6A-AB03BC416A14}"/>
            </a:ext>
          </a:extLst>
        </xdr:cNvPr>
        <xdr:cNvSpPr/>
      </xdr:nvSpPr>
      <xdr:spPr>
        <a:xfrm>
          <a:off x="96651" y="423246"/>
          <a:ext cx="216000" cy="144000"/>
        </a:xfrm>
        <a:prstGeom prst="roundRect">
          <a:avLst/>
        </a:prstGeom>
        <a:solidFill>
          <a:srgbClr val="FFED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96651</xdr:colOff>
      <xdr:row>1</xdr:row>
      <xdr:rowOff>34140</xdr:rowOff>
    </xdr:from>
    <xdr:to>
      <xdr:col>0</xdr:col>
      <xdr:colOff>312651</xdr:colOff>
      <xdr:row>1</xdr:row>
      <xdr:rowOff>178140</xdr:rowOff>
    </xdr:to>
    <xdr:sp macro="" textlink="">
      <xdr:nvSpPr>
        <xdr:cNvPr id="11" name="Rechteck: abgerundete Ecken 10">
          <a:extLst>
            <a:ext uri="{FF2B5EF4-FFF2-40B4-BE49-F238E27FC236}">
              <a16:creationId xmlns:a16="http://schemas.microsoft.com/office/drawing/2014/main" id="{8DA59E88-67E8-448B-9AFA-456C3CC4F25B}"/>
            </a:ext>
          </a:extLst>
        </xdr:cNvPr>
        <xdr:cNvSpPr/>
      </xdr:nvSpPr>
      <xdr:spPr>
        <a:xfrm>
          <a:off x="96651" y="224640"/>
          <a:ext cx="216000" cy="144000"/>
        </a:xfrm>
        <a:prstGeom prst="roundRect">
          <a:avLst/>
        </a:prstGeom>
        <a:solidFill>
          <a:srgbClr val="F392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96651</xdr:colOff>
      <xdr:row>3</xdr:row>
      <xdr:rowOff>34140</xdr:rowOff>
    </xdr:from>
    <xdr:to>
      <xdr:col>0</xdr:col>
      <xdr:colOff>312651</xdr:colOff>
      <xdr:row>3</xdr:row>
      <xdr:rowOff>178140</xdr:rowOff>
    </xdr:to>
    <xdr:sp macro="" textlink="">
      <xdr:nvSpPr>
        <xdr:cNvPr id="12" name="Rechteck: abgerundete Ecken 11">
          <a:extLst>
            <a:ext uri="{FF2B5EF4-FFF2-40B4-BE49-F238E27FC236}">
              <a16:creationId xmlns:a16="http://schemas.microsoft.com/office/drawing/2014/main" id="{4CAF794D-FB61-4FED-AA8C-8C5192CDE954}"/>
            </a:ext>
          </a:extLst>
        </xdr:cNvPr>
        <xdr:cNvSpPr/>
      </xdr:nvSpPr>
      <xdr:spPr>
        <a:xfrm>
          <a:off x="96651" y="621853"/>
          <a:ext cx="216000" cy="144000"/>
        </a:xfrm>
        <a:prstGeom prst="roundRect">
          <a:avLst/>
        </a:prstGeom>
        <a:solidFill>
          <a:srgbClr val="009FE3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11000000}" name="SUNOmini" displayName="SUNOmini" ref="F11:F14" totalsRowShown="0">
  <autoFilter ref="F11:F14" xr:uid="{00000000-0009-0000-0100-000005000000}"/>
  <tableColumns count="1">
    <tableColumn id="1" xr3:uid="{00000000-0010-0000-1100-000001000000}" name="SUNO-mini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12000000}" name="KUFUmini" displayName="KUFUmini" ref="H11:H18" totalsRowShown="0">
  <autoFilter ref="H11:H18" xr:uid="{00000000-0009-0000-0100-00000C000000}"/>
  <tableColumns count="1">
    <tableColumn id="1" xr3:uid="{00000000-0010-0000-1200-000001000000}" name="KUFU-mini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KUFU" displayName="KUFU" ref="D11:D101" totalsRowShown="0">
  <autoFilter ref="D11:D101" xr:uid="{00000000-0009-0000-0100-000014000000}"/>
  <tableColumns count="1">
    <tableColumn id="1" xr3:uid="{00000000-0010-0000-1300-000001000000}" name="KUFU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SUNO" displayName="SUNO" ref="B11:B120" totalsRowShown="0" dataDxfId="8">
  <autoFilter ref="B11:B120" xr:uid="{00000000-0009-0000-0100-000015000000}"/>
  <tableColumns count="1">
    <tableColumn id="1" xr3:uid="{00000000-0010-0000-1400-000001000000}" name="SUNO" dataDxf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KUFUISO" displayName="KUFUISO" ref="J11:J13" totalsRowShown="0">
  <autoFilter ref="J11:J13" xr:uid="{00000000-0009-0000-0100-000016000000}"/>
  <tableColumns count="1">
    <tableColumn id="1" xr3:uid="{00000000-0010-0000-1500-000001000000}" name="KUFUISO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KUFUminiISO" displayName="KUFUminiISO" ref="L11:L13" totalsRowShown="0">
  <autoFilter ref="L11:L13" xr:uid="{00000000-0009-0000-0100-000017000000}"/>
  <tableColumns count="1">
    <tableColumn id="1" xr3:uid="{00000000-0010-0000-1600-000001000000}" name="KUFUminiISO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Stk" displayName="Stk" ref="N11:N61" totalsRowShown="0" headerRowDxfId="6" dataDxfId="5">
  <autoFilter ref="N11:N61" xr:uid="{00000000-0009-0000-0100-000018000000}"/>
  <tableColumns count="1">
    <tableColumn id="1" xr3:uid="{00000000-0010-0000-1700-000001000000}" name="Stk" dataDxfId="4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50BA6330-F87F-401B-A079-1CF4D9F9E858}" name="STÜBÜ" displayName="STÜBÜ" ref="P11:P97" totalsRowShown="0" headerRowDxfId="3" dataDxfId="2" tableBorderDxfId="1">
  <autoFilter ref="P11:P97" xr:uid="{3C8269AF-5694-43E7-9288-504CAC6E4D45}"/>
  <tableColumns count="1">
    <tableColumn id="1" xr3:uid="{F8F102F6-4C4F-4F25-996B-CD6DA83401B4}" name="STÜBÜ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RUW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9F4D"/>
      </a:accent1>
      <a:accent2>
        <a:srgbClr val="ABCFA7"/>
      </a:accent2>
      <a:accent3>
        <a:srgbClr val="989898"/>
      </a:accent3>
      <a:accent4>
        <a:srgbClr val="C6EFCE"/>
      </a:accent4>
      <a:accent5>
        <a:srgbClr val="FFEB9C"/>
      </a:accent5>
      <a:accent6>
        <a:srgbClr val="FFC7CE"/>
      </a:accent6>
      <a:hlink>
        <a:srgbClr val="009F4D"/>
      </a:hlink>
      <a:folHlink>
        <a:srgbClr val="009F4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tabColor theme="4"/>
    <pageSetUpPr fitToPage="1"/>
  </sheetPr>
  <dimension ref="A1:DD50"/>
  <sheetViews>
    <sheetView showGridLines="0" showRowColHeaders="0" zoomScaleNormal="100" zoomScaleSheetLayoutView="100" zoomScalePageLayoutView="85" workbookViewId="0">
      <selection activeCell="A3" sqref="A3:P3"/>
    </sheetView>
  </sheetViews>
  <sheetFormatPr baseColWidth="10" defaultColWidth="0" defaultRowHeight="15" zeroHeight="1" x14ac:dyDescent="0.25"/>
  <cols>
    <col min="1" max="2" width="4" style="42" customWidth="1"/>
    <col min="3" max="3" width="0.85546875" style="42" customWidth="1"/>
    <col min="4" max="4" width="4.28515625" style="42" customWidth="1"/>
    <col min="5" max="5" width="4.28515625" style="14" customWidth="1"/>
    <col min="6" max="7" width="3.140625" style="42" customWidth="1"/>
    <col min="8" max="9" width="4.28515625" style="42" customWidth="1"/>
    <col min="10" max="11" width="3.140625" style="42" customWidth="1"/>
    <col min="12" max="12" width="0.85546875" style="42" customWidth="1"/>
    <col min="13" max="20" width="4.140625" style="42" customWidth="1"/>
    <col min="21" max="21" width="0.85546875" style="42" customWidth="1"/>
    <col min="22" max="27" width="2.5703125" style="42" customWidth="1"/>
    <col min="28" max="28" width="2.5703125" style="14" customWidth="1"/>
    <col min="29" max="39" width="2.5703125" style="42" customWidth="1"/>
    <col min="40" max="40" width="0.85546875" style="42" customWidth="1"/>
    <col min="41" max="41" width="4" style="14" customWidth="1"/>
    <col min="42" max="46" width="4" style="42" customWidth="1"/>
    <col min="47" max="47" width="0.85546875" style="42" customWidth="1"/>
    <col min="48" max="48" width="4" style="14" customWidth="1"/>
    <col min="49" max="51" width="4" style="42" customWidth="1"/>
    <col min="52" max="52" width="0.85546875" style="42" customWidth="1"/>
    <col min="53" max="58" width="3.7109375" style="42" customWidth="1"/>
    <col min="59" max="59" width="0.7109375" style="42" customWidth="1"/>
    <col min="60" max="63" width="3" style="42" customWidth="1"/>
    <col min="64" max="69" width="3.7109375" style="42" customWidth="1"/>
    <col min="70" max="70" width="0.140625" style="42" customWidth="1"/>
    <col min="71" max="71" width="6.28515625" style="42" hidden="1" customWidth="1"/>
    <col min="72" max="73" width="10" style="42" hidden="1" customWidth="1"/>
    <col min="74" max="74" width="14" style="42" hidden="1" customWidth="1"/>
    <col min="75" max="79" width="10" style="42" hidden="1" customWidth="1"/>
    <col min="80" max="81" width="10" style="47" hidden="1" customWidth="1"/>
    <col min="82" max="82" width="16.28515625" style="47" hidden="1" customWidth="1"/>
    <col min="83" max="83" width="14.7109375" style="47" hidden="1" customWidth="1"/>
    <col min="84" max="85" width="11.42578125" style="47" hidden="1" customWidth="1"/>
    <col min="86" max="89" width="15.85546875" style="47" hidden="1" customWidth="1"/>
    <col min="90" max="90" width="2.7109375" style="42" hidden="1" customWidth="1"/>
    <col min="91" max="91" width="11.5703125" style="47" hidden="1" customWidth="1"/>
    <col min="92" max="97" width="11.42578125" style="42" hidden="1" customWidth="1"/>
    <col min="98" max="98" width="2.85546875" style="42" hidden="1" customWidth="1"/>
    <col min="99" max="16384" width="11.42578125" style="42" hidden="1"/>
  </cols>
  <sheetData>
    <row r="1" spans="1:108" s="13" customFormat="1" ht="45" customHeight="1" x14ac:dyDescent="0.25">
      <c r="A1" s="6"/>
      <c r="B1" s="6"/>
      <c r="C1" s="6"/>
      <c r="D1" s="6"/>
      <c r="E1" s="9"/>
      <c r="F1" s="6"/>
      <c r="G1" s="15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90"/>
      <c r="AK1" s="290"/>
      <c r="AL1" s="290"/>
      <c r="AM1" s="290"/>
      <c r="AN1" s="290"/>
      <c r="AO1" s="290"/>
      <c r="AP1" s="290"/>
      <c r="AQ1" s="290"/>
      <c r="AR1" s="290"/>
      <c r="AS1" s="290"/>
      <c r="AT1" s="290"/>
      <c r="AU1" s="290"/>
      <c r="AV1" s="290"/>
      <c r="AW1" s="290"/>
      <c r="AX1" s="290"/>
      <c r="AY1" s="290"/>
      <c r="AZ1" s="290"/>
      <c r="BA1" s="290"/>
      <c r="BB1" s="290"/>
      <c r="BC1" s="290"/>
      <c r="BD1" s="290"/>
      <c r="BE1" s="114"/>
      <c r="BF1" s="114"/>
      <c r="BG1" s="114"/>
      <c r="BH1" s="114"/>
      <c r="BI1" s="114"/>
      <c r="BJ1" s="148"/>
      <c r="BK1" s="148"/>
      <c r="BL1" s="114"/>
      <c r="BM1" s="114"/>
      <c r="BO1" s="289" t="s">
        <v>1828</v>
      </c>
      <c r="BP1" s="289"/>
      <c r="BQ1" s="289"/>
      <c r="CB1" s="47"/>
      <c r="CC1" s="47"/>
      <c r="CD1" s="47"/>
      <c r="CE1" s="47"/>
      <c r="CF1" s="47"/>
      <c r="CG1" s="47"/>
      <c r="CH1" s="47"/>
      <c r="CI1" s="47"/>
      <c r="CJ1" s="47"/>
      <c r="CK1" s="47"/>
      <c r="CM1" s="47"/>
    </row>
    <row r="2" spans="1:108" s="27" customFormat="1" ht="15.75" customHeight="1" x14ac:dyDescent="0.25">
      <c r="A2" s="178" t="s">
        <v>1760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9"/>
      <c r="Q2" s="189" t="s">
        <v>1773</v>
      </c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9"/>
      <c r="AJ2" s="189" t="s">
        <v>1774</v>
      </c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178"/>
      <c r="AY2" s="178"/>
      <c r="AZ2" s="179"/>
      <c r="BA2" s="189" t="s">
        <v>1772</v>
      </c>
      <c r="BB2" s="178"/>
      <c r="BC2" s="178"/>
      <c r="BD2" s="178"/>
      <c r="BE2" s="178"/>
      <c r="BF2" s="178"/>
      <c r="BG2" s="179"/>
      <c r="BH2" s="189" t="s">
        <v>1771</v>
      </c>
      <c r="BI2" s="178"/>
      <c r="BJ2" s="178"/>
      <c r="BK2" s="178"/>
      <c r="BL2" s="178"/>
      <c r="BM2" s="178"/>
      <c r="BN2" s="178"/>
      <c r="BO2" s="178"/>
      <c r="BP2" s="178"/>
      <c r="BQ2" s="178"/>
      <c r="BR2" s="23"/>
      <c r="CB2" s="50"/>
      <c r="CC2" s="50"/>
      <c r="CD2" s="50"/>
      <c r="CE2" s="50"/>
      <c r="CF2" s="50"/>
      <c r="CG2" s="50"/>
      <c r="CH2" s="50"/>
      <c r="CI2" s="50"/>
      <c r="CJ2" s="50"/>
      <c r="CK2" s="50"/>
      <c r="CM2" s="50"/>
    </row>
    <row r="3" spans="1:108" s="13" customFormat="1" ht="15.75" customHeight="1" x14ac:dyDescent="0.25">
      <c r="A3" s="180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1"/>
      <c r="Q3" s="19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1"/>
      <c r="AJ3" s="191"/>
      <c r="AK3" s="192"/>
      <c r="AL3" s="192"/>
      <c r="AM3" s="192"/>
      <c r="AN3" s="192"/>
      <c r="AO3" s="192"/>
      <c r="AP3" s="192"/>
      <c r="AQ3" s="192"/>
      <c r="AR3" s="192"/>
      <c r="AS3" s="192"/>
      <c r="AT3" s="192"/>
      <c r="AU3" s="192"/>
      <c r="AV3" s="192"/>
      <c r="AW3" s="192"/>
      <c r="AX3" s="192"/>
      <c r="AY3" s="192"/>
      <c r="AZ3" s="193"/>
      <c r="BA3" s="190"/>
      <c r="BB3" s="180"/>
      <c r="BC3" s="180"/>
      <c r="BD3" s="180"/>
      <c r="BE3" s="180"/>
      <c r="BF3" s="180"/>
      <c r="BG3" s="181"/>
      <c r="BH3" s="190"/>
      <c r="BI3" s="180"/>
      <c r="BJ3" s="180"/>
      <c r="BK3" s="180"/>
      <c r="BL3" s="180"/>
      <c r="BM3" s="180"/>
      <c r="BN3" s="180"/>
      <c r="BO3" s="180"/>
      <c r="BP3" s="180"/>
      <c r="BQ3" s="180"/>
      <c r="CB3" s="47"/>
      <c r="CC3" s="47"/>
      <c r="CD3" s="47"/>
      <c r="CE3" s="47"/>
      <c r="CF3" s="47"/>
      <c r="CG3" s="47"/>
      <c r="CH3" s="47"/>
      <c r="CI3" s="47"/>
      <c r="CJ3" s="47"/>
      <c r="CK3" s="47"/>
      <c r="CM3" s="47"/>
    </row>
    <row r="4" spans="1:108" s="27" customFormat="1" ht="15.75" customHeight="1" x14ac:dyDescent="0.25">
      <c r="A4" s="178" t="s">
        <v>1761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9"/>
      <c r="Q4" s="189" t="s">
        <v>1766</v>
      </c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9"/>
      <c r="AJ4" s="189" t="s">
        <v>1767</v>
      </c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  <c r="AW4" s="178"/>
      <c r="AX4" s="178"/>
      <c r="AY4" s="178"/>
      <c r="AZ4" s="179"/>
      <c r="BA4" s="189" t="s">
        <v>1769</v>
      </c>
      <c r="BB4" s="178"/>
      <c r="BC4" s="178"/>
      <c r="BD4" s="178"/>
      <c r="BE4" s="178"/>
      <c r="BF4" s="178"/>
      <c r="BG4" s="178"/>
      <c r="BH4" s="178"/>
      <c r="BI4" s="178"/>
      <c r="BJ4" s="178"/>
      <c r="BK4" s="178"/>
      <c r="BL4" s="178"/>
      <c r="BM4" s="178"/>
      <c r="BN4" s="178"/>
      <c r="BO4" s="178"/>
      <c r="BP4" s="178"/>
      <c r="BQ4" s="178"/>
      <c r="BR4" s="23"/>
      <c r="CB4" s="50"/>
      <c r="CC4" s="50"/>
      <c r="CD4" s="50"/>
      <c r="CE4" s="50"/>
      <c r="CF4" s="50"/>
      <c r="CG4" s="50"/>
      <c r="CH4" s="50"/>
      <c r="CI4" s="50"/>
      <c r="CJ4" s="50"/>
      <c r="CK4" s="50"/>
      <c r="CM4" s="50"/>
    </row>
    <row r="5" spans="1:108" s="13" customFormat="1" ht="15.75" customHeight="1" x14ac:dyDescent="0.25">
      <c r="A5" s="196"/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7"/>
      <c r="Q5" s="186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7"/>
      <c r="AH5" s="187"/>
      <c r="AI5" s="188"/>
      <c r="AJ5" s="186"/>
      <c r="AK5" s="187"/>
      <c r="AL5" s="187"/>
      <c r="AM5" s="187"/>
      <c r="AN5" s="187"/>
      <c r="AO5" s="187"/>
      <c r="AP5" s="187"/>
      <c r="AQ5" s="187"/>
      <c r="AR5" s="187"/>
      <c r="AS5" s="187"/>
      <c r="AT5" s="187"/>
      <c r="AU5" s="187"/>
      <c r="AV5" s="187"/>
      <c r="AW5" s="187"/>
      <c r="AX5" s="187"/>
      <c r="AY5" s="187"/>
      <c r="AZ5" s="188"/>
      <c r="BA5" s="186"/>
      <c r="BB5" s="187"/>
      <c r="BC5" s="187"/>
      <c r="BD5" s="187"/>
      <c r="BE5" s="187"/>
      <c r="BF5" s="187"/>
      <c r="BG5" s="187"/>
      <c r="BH5" s="187"/>
      <c r="BI5" s="187"/>
      <c r="BJ5" s="187"/>
      <c r="BK5" s="187"/>
      <c r="BL5" s="187"/>
      <c r="BM5" s="187"/>
      <c r="BN5" s="187"/>
      <c r="BO5" s="187"/>
      <c r="BP5" s="187"/>
      <c r="BQ5" s="187"/>
      <c r="BR5" s="187"/>
      <c r="CB5" s="47"/>
      <c r="CC5" s="47"/>
      <c r="CD5" s="47"/>
      <c r="CE5" s="47"/>
      <c r="CF5" s="47"/>
      <c r="CG5" s="47"/>
      <c r="CH5" s="47"/>
      <c r="CI5" s="47"/>
      <c r="CJ5" s="47"/>
      <c r="CK5" s="47"/>
      <c r="CM5" s="47"/>
    </row>
    <row r="6" spans="1:108" s="13" customFormat="1" ht="15.75" customHeight="1" x14ac:dyDescent="0.25">
      <c r="A6" s="178" t="s">
        <v>1763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9"/>
      <c r="Q6" s="186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8"/>
      <c r="AJ6" s="186"/>
      <c r="AK6" s="187"/>
      <c r="AL6" s="187"/>
      <c r="AM6" s="187"/>
      <c r="AN6" s="187"/>
      <c r="AO6" s="187"/>
      <c r="AP6" s="187"/>
      <c r="AQ6" s="187"/>
      <c r="AR6" s="187"/>
      <c r="AS6" s="187"/>
      <c r="AT6" s="187"/>
      <c r="AU6" s="187"/>
      <c r="AV6" s="187"/>
      <c r="AW6" s="187"/>
      <c r="AX6" s="187"/>
      <c r="AY6" s="187"/>
      <c r="AZ6" s="188"/>
      <c r="BA6" s="186"/>
      <c r="BB6" s="187"/>
      <c r="BC6" s="187"/>
      <c r="BD6" s="187"/>
      <c r="BE6" s="187"/>
      <c r="BF6" s="187"/>
      <c r="BG6" s="187"/>
      <c r="BH6" s="187"/>
      <c r="BI6" s="187"/>
      <c r="BJ6" s="187"/>
      <c r="BK6" s="187"/>
      <c r="BL6" s="187"/>
      <c r="BM6" s="187"/>
      <c r="BN6" s="187"/>
      <c r="BO6" s="187"/>
      <c r="BP6" s="187"/>
      <c r="BQ6" s="187"/>
      <c r="BR6" s="187"/>
      <c r="CB6" s="47"/>
      <c r="CC6" s="47"/>
      <c r="CD6" s="47"/>
      <c r="CE6" s="47"/>
      <c r="CF6" s="47"/>
      <c r="CG6" s="47"/>
      <c r="CH6" s="47"/>
      <c r="CI6" s="47"/>
      <c r="CJ6" s="47"/>
      <c r="CK6" s="47"/>
      <c r="CM6" s="47"/>
    </row>
    <row r="7" spans="1:108" s="13" customFormat="1" ht="15.75" customHeight="1" x14ac:dyDescent="0.25">
      <c r="A7" s="194"/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5"/>
      <c r="Q7" s="186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87"/>
      <c r="AI7" s="188"/>
      <c r="AJ7" s="186"/>
      <c r="AK7" s="187"/>
      <c r="AL7" s="187"/>
      <c r="AM7" s="187"/>
      <c r="AN7" s="187"/>
      <c r="AO7" s="187"/>
      <c r="AP7" s="187"/>
      <c r="AQ7" s="187"/>
      <c r="AR7" s="187"/>
      <c r="AS7" s="187"/>
      <c r="AT7" s="187"/>
      <c r="AU7" s="187"/>
      <c r="AV7" s="187"/>
      <c r="AW7" s="187"/>
      <c r="AX7" s="187"/>
      <c r="AY7" s="187"/>
      <c r="AZ7" s="188"/>
      <c r="BA7" s="186"/>
      <c r="BB7" s="187"/>
      <c r="BC7" s="187"/>
      <c r="BD7" s="187"/>
      <c r="BE7" s="187"/>
      <c r="BF7" s="187"/>
      <c r="BG7" s="187"/>
      <c r="BH7" s="187"/>
      <c r="BI7" s="187"/>
      <c r="BJ7" s="187"/>
      <c r="BK7" s="187"/>
      <c r="BL7" s="187"/>
      <c r="BM7" s="187"/>
      <c r="BN7" s="187"/>
      <c r="BO7" s="187"/>
      <c r="BP7" s="187"/>
      <c r="BQ7" s="187"/>
      <c r="BR7" s="187"/>
      <c r="CB7" s="47"/>
      <c r="CC7" s="47"/>
      <c r="CD7" s="47"/>
      <c r="CE7" s="47"/>
      <c r="CF7" s="47"/>
      <c r="CG7" s="47"/>
      <c r="CH7" s="47"/>
      <c r="CI7" s="47"/>
      <c r="CJ7" s="47"/>
      <c r="CK7" s="47"/>
      <c r="CM7" s="47"/>
    </row>
    <row r="8" spans="1:108" s="27" customFormat="1" ht="15.75" customHeight="1" x14ac:dyDescent="0.25">
      <c r="A8" s="178" t="s">
        <v>1762</v>
      </c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9"/>
      <c r="Q8" s="189" t="s">
        <v>1765</v>
      </c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9"/>
      <c r="AJ8" s="189" t="s">
        <v>1768</v>
      </c>
      <c r="AK8" s="178"/>
      <c r="AL8" s="178"/>
      <c r="AM8" s="178"/>
      <c r="AN8" s="178"/>
      <c r="AO8" s="178"/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9"/>
      <c r="BA8" s="189" t="s">
        <v>1770</v>
      </c>
      <c r="BB8" s="178"/>
      <c r="BC8" s="178"/>
      <c r="BD8" s="178"/>
      <c r="BE8" s="178"/>
      <c r="BF8" s="178"/>
      <c r="BG8" s="178"/>
      <c r="BH8" s="178"/>
      <c r="BI8" s="178"/>
      <c r="BJ8" s="178"/>
      <c r="BK8" s="178"/>
      <c r="BL8" s="178"/>
      <c r="BM8" s="178"/>
      <c r="BN8" s="178"/>
      <c r="BO8" s="178"/>
      <c r="BP8" s="178"/>
      <c r="BQ8" s="178"/>
      <c r="CB8" s="50"/>
      <c r="CC8" s="50"/>
      <c r="CD8" s="50"/>
      <c r="CE8" s="50"/>
      <c r="CF8" s="50"/>
      <c r="CG8" s="50"/>
      <c r="CH8" s="50"/>
      <c r="CI8" s="50"/>
      <c r="CJ8" s="50"/>
      <c r="CK8" s="50"/>
      <c r="CM8" s="50"/>
    </row>
    <row r="9" spans="1:108" s="13" customFormat="1" ht="15.75" customHeight="1" x14ac:dyDescent="0.25">
      <c r="A9" s="194"/>
      <c r="B9" s="194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5"/>
      <c r="Q9" s="186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87"/>
      <c r="AI9" s="188"/>
      <c r="AJ9" s="186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8"/>
      <c r="BA9" s="186"/>
      <c r="BB9" s="187"/>
      <c r="BC9" s="187"/>
      <c r="BD9" s="187"/>
      <c r="BE9" s="187"/>
      <c r="BF9" s="187"/>
      <c r="BG9" s="187"/>
      <c r="BH9" s="187"/>
      <c r="BI9" s="187"/>
      <c r="BJ9" s="187"/>
      <c r="BK9" s="187"/>
      <c r="BL9" s="187"/>
      <c r="BM9" s="187"/>
      <c r="BN9" s="187"/>
      <c r="BO9" s="187"/>
      <c r="BP9" s="187"/>
      <c r="BQ9" s="187"/>
      <c r="CB9" s="47"/>
      <c r="CC9" s="47"/>
      <c r="CD9" s="47"/>
      <c r="CE9" s="47"/>
      <c r="CF9" s="47"/>
      <c r="CG9" s="47"/>
      <c r="CH9" s="47"/>
      <c r="CI9" s="47"/>
      <c r="CJ9" s="47"/>
      <c r="CK9" s="47"/>
      <c r="CM9" s="47"/>
    </row>
    <row r="10" spans="1:108" s="13" customFormat="1" ht="15.75" customHeight="1" x14ac:dyDescent="0.25">
      <c r="A10" s="178" t="s">
        <v>1764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9"/>
      <c r="Q10" s="186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87"/>
      <c r="AH10" s="187"/>
      <c r="AI10" s="188"/>
      <c r="AJ10" s="186"/>
      <c r="AK10" s="187"/>
      <c r="AL10" s="187"/>
      <c r="AM10" s="187"/>
      <c r="AN10" s="187"/>
      <c r="AO10" s="187"/>
      <c r="AP10" s="187"/>
      <c r="AQ10" s="187"/>
      <c r="AR10" s="187"/>
      <c r="AS10" s="187"/>
      <c r="AT10" s="187"/>
      <c r="AU10" s="187"/>
      <c r="AV10" s="187"/>
      <c r="AW10" s="187"/>
      <c r="AX10" s="187"/>
      <c r="AY10" s="187"/>
      <c r="AZ10" s="188"/>
      <c r="BA10" s="186"/>
      <c r="BB10" s="187"/>
      <c r="BC10" s="187"/>
      <c r="BD10" s="187"/>
      <c r="BE10" s="187"/>
      <c r="BF10" s="187"/>
      <c r="BG10" s="187"/>
      <c r="BH10" s="187"/>
      <c r="BI10" s="187"/>
      <c r="BJ10" s="187"/>
      <c r="BK10" s="187"/>
      <c r="BL10" s="187"/>
      <c r="BM10" s="187"/>
      <c r="BN10" s="187"/>
      <c r="BO10" s="187"/>
      <c r="BP10" s="187"/>
      <c r="BQ10" s="187"/>
      <c r="BT10" s="42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M10" s="47"/>
    </row>
    <row r="11" spans="1:108" s="13" customFormat="1" ht="15.75" customHeight="1" x14ac:dyDescent="0.25">
      <c r="A11" s="194"/>
      <c r="B11" s="194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5"/>
      <c r="Q11" s="186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  <c r="AI11" s="188"/>
      <c r="AJ11" s="186"/>
      <c r="AK11" s="187"/>
      <c r="AL11" s="187"/>
      <c r="AM11" s="187"/>
      <c r="AN11" s="187"/>
      <c r="AO11" s="187"/>
      <c r="AP11" s="187"/>
      <c r="AQ11" s="187"/>
      <c r="AR11" s="187"/>
      <c r="AS11" s="187"/>
      <c r="AT11" s="187"/>
      <c r="AU11" s="187"/>
      <c r="AV11" s="187"/>
      <c r="AW11" s="187"/>
      <c r="AX11" s="187"/>
      <c r="AY11" s="187"/>
      <c r="AZ11" s="188"/>
      <c r="BA11" s="186"/>
      <c r="BB11" s="187"/>
      <c r="BC11" s="187"/>
      <c r="BD11" s="187"/>
      <c r="BE11" s="187"/>
      <c r="BF11" s="187"/>
      <c r="BG11" s="187"/>
      <c r="BH11" s="187"/>
      <c r="BI11" s="187"/>
      <c r="BJ11" s="187"/>
      <c r="BK11" s="187"/>
      <c r="BL11" s="187"/>
      <c r="BM11" s="187"/>
      <c r="BN11" s="187"/>
      <c r="BO11" s="187"/>
      <c r="BP11" s="187"/>
      <c r="BQ11" s="18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M11" s="47"/>
    </row>
    <row r="12" spans="1:108" s="13" customFormat="1" ht="7.5" customHeight="1" x14ac:dyDescent="0.25">
      <c r="A12" s="7"/>
      <c r="B12" s="7"/>
      <c r="C12" s="7"/>
      <c r="D12" s="7"/>
      <c r="E12" s="10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10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10"/>
      <c r="AP12" s="7"/>
      <c r="AQ12" s="7"/>
      <c r="AR12" s="7"/>
      <c r="AS12" s="7"/>
      <c r="AT12" s="7"/>
      <c r="AU12" s="7"/>
      <c r="AV12" s="10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M12" s="47"/>
    </row>
    <row r="13" spans="1:108" ht="15" customHeight="1" thickBot="1" x14ac:dyDescent="0.3">
      <c r="A13" s="325" t="s">
        <v>1818</v>
      </c>
      <c r="B13" s="326"/>
      <c r="C13" s="326"/>
      <c r="D13" s="326"/>
      <c r="E13" s="326"/>
      <c r="F13" s="326"/>
      <c r="G13" s="326"/>
      <c r="H13" s="326"/>
      <c r="I13" s="326"/>
      <c r="J13" s="326"/>
      <c r="K13" s="326"/>
      <c r="L13" s="326"/>
      <c r="M13" s="326"/>
      <c r="N13" s="326"/>
      <c r="O13" s="326"/>
      <c r="P13" s="326"/>
      <c r="Q13" s="326"/>
      <c r="R13" s="326"/>
      <c r="S13" s="326"/>
      <c r="T13" s="326"/>
      <c r="U13" s="326"/>
      <c r="V13" s="326"/>
      <c r="W13" s="326"/>
      <c r="X13" s="326"/>
      <c r="Y13" s="326"/>
      <c r="Z13" s="326"/>
      <c r="AA13" s="326"/>
      <c r="AB13" s="326"/>
      <c r="AC13" s="326"/>
      <c r="AD13" s="326"/>
      <c r="AE13" s="326"/>
      <c r="AF13" s="326"/>
      <c r="AG13" s="326"/>
      <c r="AH13" s="326"/>
      <c r="AI13" s="326"/>
      <c r="AJ13" s="326"/>
      <c r="AK13" s="326"/>
      <c r="AL13" s="326"/>
      <c r="AM13" s="326"/>
      <c r="AN13" s="326"/>
      <c r="AO13" s="326"/>
      <c r="AP13" s="326"/>
      <c r="AQ13" s="326"/>
      <c r="AR13" s="326"/>
      <c r="AS13" s="326"/>
      <c r="AT13" s="326"/>
      <c r="AU13" s="326"/>
      <c r="AV13" s="326"/>
      <c r="AW13" s="326"/>
      <c r="AX13" s="326"/>
      <c r="AY13" s="326"/>
      <c r="AZ13" s="326"/>
      <c r="BA13" s="326"/>
      <c r="BB13" s="326"/>
      <c r="BC13" s="326"/>
      <c r="BD13" s="326"/>
      <c r="BE13" s="326"/>
      <c r="BF13" s="326"/>
      <c r="BG13" s="326"/>
      <c r="BH13" s="326"/>
      <c r="BI13" s="326"/>
      <c r="BJ13" s="326"/>
      <c r="BK13" s="326"/>
      <c r="BL13" s="326"/>
      <c r="BM13" s="326"/>
      <c r="BN13" s="326"/>
      <c r="BO13" s="326"/>
      <c r="BP13" s="326"/>
      <c r="BQ13" s="327"/>
    </row>
    <row r="14" spans="1:108" s="13" customFormat="1" ht="18" customHeight="1" thickBot="1" x14ac:dyDescent="0.3">
      <c r="A14" s="291" t="s">
        <v>7</v>
      </c>
      <c r="B14" s="291"/>
      <c r="C14" s="42"/>
      <c r="D14" s="291" t="s">
        <v>1799</v>
      </c>
      <c r="E14" s="291"/>
      <c r="F14" s="291"/>
      <c r="G14" s="291"/>
      <c r="H14" s="291"/>
      <c r="I14" s="291"/>
      <c r="J14" s="291"/>
      <c r="K14" s="291"/>
      <c r="L14" s="42"/>
      <c r="M14" s="362" t="s">
        <v>1802</v>
      </c>
      <c r="N14" s="362"/>
      <c r="O14" s="362"/>
      <c r="P14" s="362"/>
      <c r="Q14" s="365" t="s">
        <v>1803</v>
      </c>
      <c r="R14" s="362"/>
      <c r="S14" s="362"/>
      <c r="T14" s="362"/>
      <c r="U14" s="8"/>
      <c r="V14" s="247" t="s">
        <v>1806</v>
      </c>
      <c r="W14" s="247"/>
      <c r="X14" s="247"/>
      <c r="Y14" s="247"/>
      <c r="Z14" s="247"/>
      <c r="AA14" s="247"/>
      <c r="AB14" s="247"/>
      <c r="AC14" s="247"/>
      <c r="AD14" s="247"/>
      <c r="AE14" s="247"/>
      <c r="AF14" s="247"/>
      <c r="AG14" s="247"/>
      <c r="AH14" s="247"/>
      <c r="AI14" s="247"/>
      <c r="AJ14" s="247"/>
      <c r="AK14" s="247"/>
      <c r="AL14" s="247"/>
      <c r="AM14" s="247"/>
      <c r="AN14" s="8"/>
      <c r="AO14" s="250" t="s">
        <v>1807</v>
      </c>
      <c r="AP14" s="253"/>
      <c r="AQ14" s="253" t="s">
        <v>1808</v>
      </c>
      <c r="AR14" s="253"/>
      <c r="AS14" s="253" t="s">
        <v>1809</v>
      </c>
      <c r="AT14" s="272"/>
      <c r="AU14" s="42"/>
      <c r="AV14" s="247" t="s">
        <v>1810</v>
      </c>
      <c r="AW14" s="250"/>
      <c r="AX14" s="246" t="s">
        <v>1811</v>
      </c>
      <c r="AY14" s="247"/>
      <c r="AZ14" s="8"/>
      <c r="BA14" s="291" t="s">
        <v>1812</v>
      </c>
      <c r="BB14" s="291"/>
      <c r="BC14" s="291"/>
      <c r="BD14" s="291"/>
      <c r="BE14" s="291"/>
      <c r="BF14" s="291"/>
      <c r="BG14" s="8"/>
      <c r="BH14" s="377" t="s">
        <v>1813</v>
      </c>
      <c r="BI14" s="291"/>
      <c r="BJ14" s="383" t="s">
        <v>1814</v>
      </c>
      <c r="BK14" s="384"/>
      <c r="BL14" s="366" t="s">
        <v>1815</v>
      </c>
      <c r="BM14" s="291"/>
      <c r="BN14" s="291"/>
      <c r="BO14" s="291"/>
      <c r="BP14" s="291"/>
      <c r="BQ14" s="291"/>
      <c r="BT14" s="249" t="s">
        <v>3</v>
      </c>
      <c r="BU14" s="252" t="s">
        <v>20</v>
      </c>
      <c r="BV14" s="352" t="s">
        <v>15</v>
      </c>
      <c r="BW14" s="391" t="s">
        <v>370</v>
      </c>
      <c r="BX14" s="352" t="s">
        <v>371</v>
      </c>
      <c r="BY14" s="391" t="s">
        <v>372</v>
      </c>
      <c r="BZ14" s="352" t="s">
        <v>373</v>
      </c>
      <c r="CA14" s="391" t="s">
        <v>441</v>
      </c>
      <c r="CB14" s="252" t="s">
        <v>442</v>
      </c>
      <c r="CC14" s="352" t="s">
        <v>443</v>
      </c>
      <c r="CD14" s="391" t="s">
        <v>370</v>
      </c>
      <c r="CE14" s="352" t="s">
        <v>371</v>
      </c>
      <c r="CF14" s="391" t="s">
        <v>372</v>
      </c>
      <c r="CG14" s="352" t="s">
        <v>373</v>
      </c>
      <c r="CH14" s="391" t="s">
        <v>370</v>
      </c>
      <c r="CI14" s="352" t="s">
        <v>371</v>
      </c>
      <c r="CJ14" s="352" t="s">
        <v>1461</v>
      </c>
      <c r="CK14" s="352" t="s">
        <v>1462</v>
      </c>
      <c r="CM14" s="249" t="s">
        <v>38</v>
      </c>
      <c r="CN14" s="249" t="s">
        <v>32</v>
      </c>
      <c r="CO14" s="252" t="s">
        <v>33</v>
      </c>
      <c r="CP14" s="252" t="s">
        <v>34</v>
      </c>
      <c r="CQ14" s="252" t="s">
        <v>35</v>
      </c>
      <c r="CR14" s="252" t="s">
        <v>36</v>
      </c>
      <c r="CS14" s="352" t="s">
        <v>37</v>
      </c>
      <c r="CU14" s="149"/>
      <c r="CV14" s="149"/>
      <c r="CW14" s="149"/>
      <c r="CX14" s="149"/>
      <c r="CY14" s="149"/>
      <c r="CZ14" s="149"/>
      <c r="DA14" s="149"/>
      <c r="DB14" s="149"/>
      <c r="DC14" s="272" t="s">
        <v>25</v>
      </c>
      <c r="DD14" s="42"/>
    </row>
    <row r="15" spans="1:108" s="13" customFormat="1" ht="18" customHeight="1" thickBot="1" x14ac:dyDescent="0.3">
      <c r="A15" s="247"/>
      <c r="B15" s="247"/>
      <c r="C15" s="42"/>
      <c r="D15" s="353" t="s">
        <v>1798</v>
      </c>
      <c r="E15" s="353"/>
      <c r="F15" s="352" t="s">
        <v>8</v>
      </c>
      <c r="G15" s="249"/>
      <c r="H15" s="352" t="s">
        <v>1800</v>
      </c>
      <c r="I15" s="353"/>
      <c r="J15" s="352" t="s">
        <v>1801</v>
      </c>
      <c r="K15" s="353"/>
      <c r="L15" s="42"/>
      <c r="M15" s="353" t="s">
        <v>1804</v>
      </c>
      <c r="N15" s="353"/>
      <c r="O15" s="352" t="s">
        <v>1805</v>
      </c>
      <c r="P15" s="353"/>
      <c r="Q15" s="352" t="s">
        <v>1804</v>
      </c>
      <c r="R15" s="249"/>
      <c r="S15" s="352" t="s">
        <v>1805</v>
      </c>
      <c r="T15" s="353"/>
      <c r="U15" s="8"/>
      <c r="V15" s="263"/>
      <c r="W15" s="263"/>
      <c r="X15" s="263"/>
      <c r="Y15" s="263"/>
      <c r="Z15" s="263"/>
      <c r="AA15" s="263"/>
      <c r="AB15" s="263"/>
      <c r="AC15" s="263"/>
      <c r="AD15" s="263"/>
      <c r="AE15" s="263"/>
      <c r="AF15" s="263"/>
      <c r="AG15" s="263"/>
      <c r="AH15" s="263"/>
      <c r="AI15" s="263"/>
      <c r="AJ15" s="263"/>
      <c r="AK15" s="263"/>
      <c r="AL15" s="263"/>
      <c r="AM15" s="263"/>
      <c r="AN15" s="48"/>
      <c r="AO15" s="250"/>
      <c r="AP15" s="253"/>
      <c r="AQ15" s="253"/>
      <c r="AR15" s="253"/>
      <c r="AS15" s="253"/>
      <c r="AT15" s="272"/>
      <c r="AU15" s="42"/>
      <c r="AV15" s="247"/>
      <c r="AW15" s="250"/>
      <c r="AX15" s="247"/>
      <c r="AY15" s="247"/>
      <c r="AZ15" s="8"/>
      <c r="BA15" s="247"/>
      <c r="BB15" s="247"/>
      <c r="BC15" s="247"/>
      <c r="BD15" s="247"/>
      <c r="BE15" s="247"/>
      <c r="BF15" s="247"/>
      <c r="BG15" s="8"/>
      <c r="BH15" s="247"/>
      <c r="BI15" s="247"/>
      <c r="BJ15" s="385"/>
      <c r="BK15" s="386"/>
      <c r="BL15" s="272"/>
      <c r="BM15" s="247"/>
      <c r="BN15" s="247"/>
      <c r="BO15" s="247"/>
      <c r="BP15" s="247"/>
      <c r="BQ15" s="247"/>
      <c r="BT15" s="250"/>
      <c r="BU15" s="253"/>
      <c r="BV15" s="272"/>
      <c r="BW15" s="392"/>
      <c r="BX15" s="272"/>
      <c r="BY15" s="392"/>
      <c r="BZ15" s="272"/>
      <c r="CA15" s="392"/>
      <c r="CB15" s="253"/>
      <c r="CC15" s="272"/>
      <c r="CD15" s="392"/>
      <c r="CE15" s="272"/>
      <c r="CF15" s="392"/>
      <c r="CG15" s="272"/>
      <c r="CH15" s="392"/>
      <c r="CI15" s="272"/>
      <c r="CJ15" s="272"/>
      <c r="CK15" s="272"/>
      <c r="CM15" s="250"/>
      <c r="CN15" s="250"/>
      <c r="CO15" s="253"/>
      <c r="CP15" s="253"/>
      <c r="CQ15" s="253"/>
      <c r="CR15" s="253"/>
      <c r="CS15" s="272"/>
      <c r="CU15" s="151"/>
      <c r="CV15" s="149"/>
      <c r="CW15" s="152"/>
      <c r="CX15" s="149"/>
      <c r="CY15" s="149"/>
      <c r="CZ15" s="149"/>
      <c r="DA15" s="149"/>
      <c r="DB15" s="149"/>
      <c r="DC15" s="272"/>
      <c r="DD15" s="42"/>
    </row>
    <row r="16" spans="1:108" s="13" customFormat="1" ht="18" customHeight="1" x14ac:dyDescent="0.25">
      <c r="A16" s="248"/>
      <c r="B16" s="248"/>
      <c r="C16" s="8"/>
      <c r="D16" s="248"/>
      <c r="E16" s="248"/>
      <c r="F16" s="273"/>
      <c r="G16" s="251"/>
      <c r="H16" s="273"/>
      <c r="I16" s="248"/>
      <c r="J16" s="273"/>
      <c r="K16" s="248"/>
      <c r="L16" s="8"/>
      <c r="M16" s="248"/>
      <c r="N16" s="248"/>
      <c r="O16" s="273"/>
      <c r="P16" s="248"/>
      <c r="Q16" s="273"/>
      <c r="R16" s="251"/>
      <c r="S16" s="273"/>
      <c r="T16" s="248"/>
      <c r="U16" s="8"/>
      <c r="V16" s="360" t="s">
        <v>0</v>
      </c>
      <c r="W16" s="361"/>
      <c r="X16" s="266" t="s">
        <v>272</v>
      </c>
      <c r="Y16" s="267"/>
      <c r="Z16" s="266" t="s">
        <v>273</v>
      </c>
      <c r="AA16" s="267"/>
      <c r="AB16" s="266" t="s">
        <v>1</v>
      </c>
      <c r="AC16" s="267"/>
      <c r="AD16" s="266" t="s">
        <v>274</v>
      </c>
      <c r="AE16" s="267"/>
      <c r="AF16" s="266" t="s">
        <v>275</v>
      </c>
      <c r="AG16" s="267"/>
      <c r="AH16" s="266" t="s">
        <v>2</v>
      </c>
      <c r="AI16" s="268"/>
      <c r="AJ16" s="266" t="s">
        <v>276</v>
      </c>
      <c r="AK16" s="268"/>
      <c r="AL16" s="266" t="s">
        <v>277</v>
      </c>
      <c r="AM16" s="268"/>
      <c r="AN16" s="7"/>
      <c r="AO16" s="251"/>
      <c r="AP16" s="254"/>
      <c r="AQ16" s="254"/>
      <c r="AR16" s="254"/>
      <c r="AS16" s="254"/>
      <c r="AT16" s="273"/>
      <c r="AU16" s="42"/>
      <c r="AV16" s="248"/>
      <c r="AW16" s="251"/>
      <c r="AX16" s="248"/>
      <c r="AY16" s="248"/>
      <c r="AZ16" s="8"/>
      <c r="BA16" s="248"/>
      <c r="BB16" s="248"/>
      <c r="BC16" s="248"/>
      <c r="BD16" s="248"/>
      <c r="BE16" s="248"/>
      <c r="BF16" s="248"/>
      <c r="BG16" s="8"/>
      <c r="BH16" s="247"/>
      <c r="BI16" s="247"/>
      <c r="BJ16" s="387"/>
      <c r="BK16" s="388"/>
      <c r="BL16" s="273"/>
      <c r="BM16" s="248"/>
      <c r="BN16" s="248"/>
      <c r="BO16" s="248"/>
      <c r="BP16" s="248"/>
      <c r="BQ16" s="248"/>
      <c r="BT16" s="251"/>
      <c r="BU16" s="254"/>
      <c r="BV16" s="273"/>
      <c r="BW16" s="393"/>
      <c r="BX16" s="273"/>
      <c r="BY16" s="393"/>
      <c r="BZ16" s="273"/>
      <c r="CA16" s="393"/>
      <c r="CB16" s="254"/>
      <c r="CC16" s="273"/>
      <c r="CD16" s="393"/>
      <c r="CE16" s="273"/>
      <c r="CF16" s="393"/>
      <c r="CG16" s="273"/>
      <c r="CH16" s="393"/>
      <c r="CI16" s="273"/>
      <c r="CJ16" s="273"/>
      <c r="CK16" s="273"/>
      <c r="CM16" s="250"/>
      <c r="CN16" s="250"/>
      <c r="CO16" s="253"/>
      <c r="CP16" s="253"/>
      <c r="CQ16" s="253"/>
      <c r="CR16" s="253"/>
      <c r="CS16" s="272"/>
      <c r="CU16" s="150">
        <v>1</v>
      </c>
      <c r="CV16" s="146" t="s">
        <v>4</v>
      </c>
      <c r="CW16" s="145" t="s">
        <v>439</v>
      </c>
      <c r="CX16" s="145" t="s">
        <v>19</v>
      </c>
      <c r="CY16" s="145" t="s">
        <v>17</v>
      </c>
      <c r="CZ16" s="145" t="s">
        <v>5</v>
      </c>
      <c r="DA16" s="145" t="s">
        <v>6</v>
      </c>
      <c r="DB16" s="147" t="s">
        <v>18</v>
      </c>
      <c r="DC16" s="273"/>
      <c r="DD16" s="42"/>
    </row>
    <row r="17" spans="1:107" s="21" customFormat="1" ht="15.75" customHeight="1" x14ac:dyDescent="0.25">
      <c r="A17" s="292"/>
      <c r="B17" s="293"/>
      <c r="D17" s="269"/>
      <c r="E17" s="269"/>
      <c r="F17" s="269"/>
      <c r="G17" s="269"/>
      <c r="H17" s="354" t="str">
        <f>BU17</f>
        <v/>
      </c>
      <c r="I17" s="354"/>
      <c r="J17" s="296"/>
      <c r="K17" s="297"/>
      <c r="M17" s="363"/>
      <c r="N17" s="363"/>
      <c r="O17" s="363"/>
      <c r="P17" s="363"/>
      <c r="Q17" s="363"/>
      <c r="R17" s="363"/>
      <c r="S17" s="363"/>
      <c r="T17" s="363"/>
      <c r="U17" s="22"/>
      <c r="V17" s="357"/>
      <c r="W17" s="357"/>
      <c r="X17" s="265" t="str">
        <f>IF(ISNUMBER($CN17),$CN17,"")</f>
        <v/>
      </c>
      <c r="Y17" s="265"/>
      <c r="Z17" s="264" t="str">
        <f>IF(ISNUMBER($CO17),$CO17,"")</f>
        <v/>
      </c>
      <c r="AA17" s="264"/>
      <c r="AB17" s="356"/>
      <c r="AC17" s="356"/>
      <c r="AD17" s="265" t="str">
        <f>IF(ISNUMBER($CP17),$CP17,"")</f>
        <v/>
      </c>
      <c r="AE17" s="265"/>
      <c r="AF17" s="264" t="str">
        <f>IF(ISNUMBER($CQ17),$CQ17,"")</f>
        <v/>
      </c>
      <c r="AG17" s="264"/>
      <c r="AH17" s="357"/>
      <c r="AI17" s="357"/>
      <c r="AJ17" s="265" t="str">
        <f>IF(ISNUMBER($CR17),$CR17,"")</f>
        <v/>
      </c>
      <c r="AK17" s="265"/>
      <c r="AL17" s="264" t="str">
        <f>IF(ISNUMBER($CS17),$CS17,"")</f>
        <v/>
      </c>
      <c r="AM17" s="264"/>
      <c r="AN17" s="22"/>
      <c r="AO17" s="358" t="str">
        <f t="shared" ref="AO17:AO26" si="0">IF(NOT($J17=""),INDEX($CU$16:$DB$26,$CU17,MATCH($J17,$CU$16:$DB$16,0)),"")</f>
        <v/>
      </c>
      <c r="AP17" s="358"/>
      <c r="AQ17" s="257" t="str">
        <f t="shared" ref="AQ17:AQ26" si="1">IF(AND(ISNUMBER($H17),ISNUMBER($AO17)),$H17*($AO17/100),"")</f>
        <v/>
      </c>
      <c r="AR17" s="257"/>
      <c r="AS17" s="269"/>
      <c r="AT17" s="269"/>
      <c r="AV17" s="294" t="str">
        <f>IF(AND(ISNUMBER($AO17),ISNUMBER($AS17)),($AS17*$AO17)/100,"")</f>
        <v/>
      </c>
      <c r="AW17" s="295"/>
      <c r="AX17" s="255" t="str">
        <f>IF(AND(ISNUMBER($AQ17),ISNUMBER($AS17)),$AS17*$AQ17,"")</f>
        <v/>
      </c>
      <c r="AY17" s="256"/>
      <c r="AZ17" s="51" t="str">
        <f>IF(ISNUMBER(AX17),AV17/100*AX17,"")</f>
        <v/>
      </c>
      <c r="BA17" s="370"/>
      <c r="BB17" s="371"/>
      <c r="BC17" s="371"/>
      <c r="BD17" s="371"/>
      <c r="BE17" s="371"/>
      <c r="BF17" s="372"/>
      <c r="BG17" s="51" t="str">
        <f>IF(ISNUMBER(BE17),BC17/100*BE17,"")</f>
        <v/>
      </c>
      <c r="BH17" s="259"/>
      <c r="BI17" s="260"/>
      <c r="BJ17" s="259"/>
      <c r="BK17" s="260"/>
      <c r="BL17" s="367" t="str">
        <f>IF(AND(CH17="",CI17=""),"",CONCATENATE(CH17,IF(CI17="","",CONCATENATE(" / ",CI17))))</f>
        <v/>
      </c>
      <c r="BM17" s="368"/>
      <c r="BN17" s="368"/>
      <c r="BO17" s="368"/>
      <c r="BP17" s="368"/>
      <c r="BQ17" s="369"/>
      <c r="BT17" s="128" t="str">
        <f>IF(D17="","",CONCATENATE(D17,"."))</f>
        <v/>
      </c>
      <c r="BU17" s="128" t="str">
        <f>IF(F17="","",VLOOKUP(F17,'.'!$C$22:$D$33,'.'!$D$22,FALSE))</f>
        <v/>
      </c>
      <c r="BV17" s="129" t="str">
        <f>IF(F17="","",CONCATENATE("Form",D17,F17,"."))</f>
        <v/>
      </c>
      <c r="BW17" s="130" t="str">
        <f>IF(J17="","",VLOOKUP(J17,'.'!$C$35:$E$42,'.'!$D$35,FALSE))</f>
        <v/>
      </c>
      <c r="BX17" s="131" t="str">
        <f>IF(J17="","",VLOOKUP(J17,'.'!$C$35:$E$42,'.'!$E$35,FALSE))</f>
        <v/>
      </c>
      <c r="BY17" s="130" t="str">
        <f>IF(AND(J17&lt;&gt;"",M17=""),"nein",IF(AND(J17&lt;&gt;"",M17&lt;&gt;""),VLOOKUP(M17,'.'!$G$98:$H$195,'.'!$H$98,FALSE),""))</f>
        <v/>
      </c>
      <c r="BZ17" s="131" t="str">
        <f>IF(AND(J17&lt;&gt;"",O17=""),"nein",IF(AND(J17&lt;&gt;"",O17&lt;&gt;""),VLOOKUP(O17,'.'!$G$98:$H$195,'.'!$H$98,FALSE),""))</f>
        <v/>
      </c>
      <c r="CA17" s="132" t="str">
        <f>IF($J17="","",VLOOKUP(J17,'.'!$C$89:$F$96,'.'!$D$89,FALSE))</f>
        <v/>
      </c>
      <c r="CB17" s="128" t="str">
        <f>IF($J17="","",VLOOKUP(J17,'.'!$C$89:$F$96,'.'!$E$89,FALSE))</f>
        <v/>
      </c>
      <c r="CC17" s="129" t="str">
        <f>IF($J17="","",VLOOKUP(J17,'.'!$C$89:$F$96,'.'!$F$89,FALSE))</f>
        <v/>
      </c>
      <c r="CD17" s="172" t="str">
        <f>IF(AND(D17&lt;&gt;"",F17&lt;&gt;"",J17&lt;&gt;""),CONCATENATE("_",F17,D17,"."),"")</f>
        <v/>
      </c>
      <c r="CE17" s="173" t="str">
        <f>IF(AND(D17&lt;&gt;"",F17&lt;&gt;"",J17&lt;&gt;"",M17&lt;&gt;"",BX17="ja"),IF(OR(MID(M17,1,3)="RMA",MID(M17,1,3)="RMB"),CONCATENATE("_",F17,D17,MID(M17,1,3),"."),CONCATENATE("_",F17,D17,MID(M17,1,3),".")),"")</f>
        <v/>
      </c>
      <c r="CF17" s="130" t="str">
        <f>IF(BY17="ja",VLOOKUP(M17,'.'!$C$98:$D$195,'.'!$D$98,FALSE),"")</f>
        <v/>
      </c>
      <c r="CG17" s="131" t="str">
        <f>IF(BZ17="ja",VLOOKUP(O17,'.'!$C$98:$D$195,'.'!$D$98,FALSE),"")</f>
        <v/>
      </c>
      <c r="CH17" s="130" t="str">
        <f>IF(AND(F17&lt;&gt;"",M17&lt;&gt;"",J17&lt;&gt;"",D17&lt;&gt;""),IF(OR(MID(M17,1,3)="RMA",MID(M17,1,3)="RMB"),CONCATENATE(M17,IF(Q17="","",(CONCATENATE(" + ",Q17)))),CONCATENATE(M17,IF(Q17="","",(CONCATENATE(" + ",Q17))))),"")</f>
        <v/>
      </c>
      <c r="CI17" s="142" t="str">
        <f>IF(AND(F17&lt;&gt;"",O17&lt;&gt;"",J17&lt;&gt;"",D17&lt;&gt;""),IF(OR(MID(O17,1,3)="RMA",MID(O17,1,3)="RMB"),CONCATENATE(O17,IF(S17="","",(CONCATENATE(" + ",S17)))),CONCATENATE(O17,IF(S17="","",(CONCATENATE(" + ",S17))))),"")</f>
        <v/>
      </c>
      <c r="CJ17" s="142">
        <f>IF(OR(F17="",M17=""),1962,IF(MID(M17,1,3)="RMB",_xlfn.NUMBERVALUE(MID(M17,5,2)),F17))</f>
        <v>1962</v>
      </c>
      <c r="CK17" s="142">
        <f>IF(OR(F17="",O17=""),1962,IF(MID(O17,1,3)="RMB",_xlfn.NUMBERVALUE(MID(O17,5,2)),F17))</f>
        <v>1962</v>
      </c>
      <c r="CM17" s="58" t="str">
        <f>IF(O17="",CONCATENATE(F17,"-",J17,"-",D17),CONCATENATE(F17,"-",J17,"2-",D17))</f>
        <v>--</v>
      </c>
      <c r="CN17" s="163" t="str">
        <f>IFERROR(INDEX('..'!$U$4:$W$609,MATCH($CM17,'..'!$U$4:$U$609,0),2),"")</f>
        <v/>
      </c>
      <c r="CO17" s="58" t="str">
        <f>IFERROR(INDEX('..'!$U$4:$W$609,MATCH($CM17,'..'!$U$4:$U$609,0),3),"")</f>
        <v/>
      </c>
      <c r="CP17" s="163" t="str">
        <f>IFERROR(INDEX('..'!$Y$4:$AA$389,MATCH($CM17,'..'!$Y$4:$Y$389,0),2),"")</f>
        <v/>
      </c>
      <c r="CQ17" s="58" t="str">
        <f>IFERROR(INDEX('..'!$Y$4:$AA$389,MATCH($CM17,'..'!$Y$4:$Y$389,0),3),"")</f>
        <v/>
      </c>
      <c r="CR17" s="163" t="str">
        <f>IFERROR(INDEX('..'!$AC$4:$AE$224,MATCH($CM17,'..'!$AC$4:$AC$224,0),2),"")</f>
        <v/>
      </c>
      <c r="CS17" s="58" t="str">
        <f>IFERROR(INDEX('..'!$AC$4:$AE$224,MATCH($CM17,'..'!$AC$4:$AC$224,0),3),"")</f>
        <v/>
      </c>
      <c r="CU17" s="64">
        <v>2</v>
      </c>
      <c r="CV17" s="65" t="str">
        <f>IF(ISNUMBER($V17),$V17,"")</f>
        <v/>
      </c>
      <c r="CW17" s="106" t="str">
        <f>IF(ISNUMBER($V17),$V17,"")</f>
        <v/>
      </c>
      <c r="CX17" s="57" t="str">
        <f>IF(AND(ISNUMBER($V17),ISNUMBER($AB17),ISNUMBER($AH17)),$V17+$AB17+$AH17,"")</f>
        <v/>
      </c>
      <c r="CY17" s="57" t="str">
        <f t="shared" ref="CY17:CY26" si="2">IF(ISNUMBER($V17),$V17+DC17,"")</f>
        <v/>
      </c>
      <c r="CZ17" s="57" t="str">
        <f>IF(AND(ISNUMBER($V17),ISNUMBER($AB17)),($V17+$AB17),"")</f>
        <v/>
      </c>
      <c r="DA17" s="57" t="str">
        <f t="shared" ref="DA17:DA26" si="3">IF(AND(ISNUMBER($V17),ISNUMBER($AB17)),(V17+AB17)+DC17,"")</f>
        <v/>
      </c>
      <c r="DB17" s="69" t="str">
        <f>IF(AND(ISNUMBER($V17),ISNUMBER($AB17),ISNUMBER($AH17)),($V17+$AB17+$AH17),"")</f>
        <v/>
      </c>
      <c r="DC17" s="103" t="str">
        <f>IF(F17="","",INDEX('..'!$R$3:$S$14,MATCH($F17,'..'!$R$3:$R$14,0),2))</f>
        <v/>
      </c>
    </row>
    <row r="18" spans="1:107" s="21" customFormat="1" ht="15.75" customHeight="1" x14ac:dyDescent="0.25">
      <c r="A18" s="232"/>
      <c r="B18" s="233"/>
      <c r="D18" s="298"/>
      <c r="E18" s="298"/>
      <c r="F18" s="298"/>
      <c r="G18" s="298"/>
      <c r="H18" s="355" t="str">
        <f t="shared" ref="H18:H26" si="4">BU18</f>
        <v/>
      </c>
      <c r="I18" s="355"/>
      <c r="J18" s="234"/>
      <c r="K18" s="235"/>
      <c r="M18" s="245"/>
      <c r="N18" s="245"/>
      <c r="O18" s="245"/>
      <c r="P18" s="245"/>
      <c r="Q18" s="245"/>
      <c r="R18" s="245"/>
      <c r="S18" s="245"/>
      <c r="T18" s="245"/>
      <c r="U18" s="22"/>
      <c r="V18" s="239"/>
      <c r="W18" s="239"/>
      <c r="X18" s="244" t="str">
        <f t="shared" ref="X18:X26" si="5">IF(ISNUMBER($CN18),$CN18,"")</f>
        <v/>
      </c>
      <c r="Y18" s="244"/>
      <c r="Z18" s="243" t="str">
        <f t="shared" ref="Z18:Z26" si="6">IF(ISNUMBER($CO18),$CO18,"")</f>
        <v/>
      </c>
      <c r="AA18" s="243"/>
      <c r="AB18" s="240"/>
      <c r="AC18" s="240"/>
      <c r="AD18" s="244" t="str">
        <f t="shared" ref="AD18:AD26" si="7">IF(ISNUMBER($CP18),$CP18,"")</f>
        <v/>
      </c>
      <c r="AE18" s="244"/>
      <c r="AF18" s="243" t="str">
        <f t="shared" ref="AF18:AF26" si="8">IF(ISNUMBER($CQ18),$CQ18,"")</f>
        <v/>
      </c>
      <c r="AG18" s="243"/>
      <c r="AH18" s="239"/>
      <c r="AI18" s="239"/>
      <c r="AJ18" s="244" t="str">
        <f t="shared" ref="AJ18:AJ26" si="9">IF(ISNUMBER($CR18),$CR18,"")</f>
        <v/>
      </c>
      <c r="AK18" s="244"/>
      <c r="AL18" s="243" t="str">
        <f t="shared" ref="AL18:AL26" si="10">IF(ISNUMBER($CS18),$CS18,"")</f>
        <v/>
      </c>
      <c r="AM18" s="243"/>
      <c r="AN18" s="22"/>
      <c r="AO18" s="359" t="str">
        <f t="shared" si="0"/>
        <v/>
      </c>
      <c r="AP18" s="359"/>
      <c r="AQ18" s="258" t="str">
        <f t="shared" si="1"/>
        <v/>
      </c>
      <c r="AR18" s="258"/>
      <c r="AS18" s="229"/>
      <c r="AT18" s="229"/>
      <c r="AV18" s="261" t="str">
        <f t="shared" ref="AV18:AV26" si="11">IF(AND(ISNUMBER($AO18),ISNUMBER($AS18)),($AS18*$AO18)/100,"")</f>
        <v/>
      </c>
      <c r="AW18" s="262"/>
      <c r="AX18" s="236" t="str">
        <f t="shared" ref="AX18:AX26" si="12">IF(AND(ISNUMBER($AQ18),ISNUMBER($AS18)),$AS18*$AQ18,"")</f>
        <v/>
      </c>
      <c r="AY18" s="237"/>
      <c r="AZ18" s="51" t="str">
        <f t="shared" ref="AZ18:AZ26" si="13">IF(ISNUMBER(AX18),AV18/100*AX18,"")</f>
        <v/>
      </c>
      <c r="BA18" s="286"/>
      <c r="BB18" s="287"/>
      <c r="BC18" s="287"/>
      <c r="BD18" s="287"/>
      <c r="BE18" s="287"/>
      <c r="BF18" s="288"/>
      <c r="BG18" s="51" t="str">
        <f t="shared" ref="BG18:BG26" si="14">IF(ISNUMBER(BE18),BC18/100*BE18,"")</f>
        <v/>
      </c>
      <c r="BH18" s="182"/>
      <c r="BI18" s="183"/>
      <c r="BJ18" s="182"/>
      <c r="BK18" s="183"/>
      <c r="BL18" s="201" t="str">
        <f t="shared" ref="BL18:BL26" si="15">IF(AND(CH18="",CI18=""),"",CONCATENATE(CH18,IF(CI18="","",CONCATENATE(" / ",CI18))))</f>
        <v/>
      </c>
      <c r="BM18" s="202"/>
      <c r="BN18" s="202"/>
      <c r="BO18" s="202"/>
      <c r="BP18" s="202"/>
      <c r="BQ18" s="203"/>
      <c r="BT18" s="133" t="str">
        <f t="shared" ref="BT18:BT26" si="16">IF(D18="","",CONCATENATE(D18,"."))</f>
        <v/>
      </c>
      <c r="BU18" s="133" t="str">
        <f>IF(F18="","",VLOOKUP(F18,'.'!$C$22:$D$33,'.'!$D$22,FALSE))</f>
        <v/>
      </c>
      <c r="BV18" s="134" t="str">
        <f t="shared" ref="BV18:BV26" si="17">IF(F18="","",CONCATENATE("Form",D18,F18,"."))</f>
        <v/>
      </c>
      <c r="BW18" s="135" t="str">
        <f>IF(J18="","",VLOOKUP(J18,'.'!$C$35:$E$42,'.'!$D$35,FALSE))</f>
        <v/>
      </c>
      <c r="BX18" s="136" t="str">
        <f>IF(J18="","",VLOOKUP(J18,'.'!$C$35:$E$42,'.'!$E$35,FALSE))</f>
        <v/>
      </c>
      <c r="BY18" s="135" t="str">
        <f>IF(AND(J18&lt;&gt;"",M18=""),"nein",IF(AND(J18&lt;&gt;"",M18&lt;&gt;""),VLOOKUP(M18,'.'!$G$98:$H$195,'.'!$H$98,FALSE),""))</f>
        <v/>
      </c>
      <c r="BZ18" s="136" t="str">
        <f>IF(AND(J18&lt;&gt;"",O18=""),"nein",IF(AND(J18&lt;&gt;"",O18&lt;&gt;""),VLOOKUP(O18,'.'!$G$98:$H$195,'.'!$H$98,FALSE),""))</f>
        <v/>
      </c>
      <c r="CA18" s="132" t="str">
        <f>IF($J18="","",VLOOKUP(J18,'.'!$C$89:$F$96,'.'!$D$89,FALSE))</f>
        <v/>
      </c>
      <c r="CB18" s="133" t="str">
        <f>IF($J18="","",VLOOKUP(J18,'.'!$C$89:$F$96,'.'!$E$89,FALSE))</f>
        <v/>
      </c>
      <c r="CC18" s="134" t="str">
        <f>IF($J18="","",VLOOKUP(J18,'.'!$C$89:$F$96,'.'!$F$89,FALSE))</f>
        <v/>
      </c>
      <c r="CD18" s="174" t="str">
        <f t="shared" ref="CD18:CD26" si="18">IF(AND(D18&lt;&gt;"",F18&lt;&gt;"",J18&lt;&gt;""),CONCATENATE("_",F18,D18,"."),"")</f>
        <v/>
      </c>
      <c r="CE18" s="175" t="str">
        <f t="shared" ref="CE18:CE26" si="19">IF(AND(D18&lt;&gt;"",F18&lt;&gt;"",J18&lt;&gt;"",M18&lt;&gt;"",BX18="ja"),IF(OR(MID(M18,1,3)="RMA",MID(M18,1,3)="RMB"),CONCATENATE("_",F18,D18,MID(M18,1,3),"."),CONCATENATE("_",F18,D18,MID(M18,1,3),".")),"")</f>
        <v/>
      </c>
      <c r="CF18" s="135" t="str">
        <f>IF(BY18="ja",VLOOKUP(M18,'.'!$C$98:$D$195,'.'!$D$98,FALSE),"")</f>
        <v/>
      </c>
      <c r="CG18" s="136" t="str">
        <f>IF(BZ18="ja",VLOOKUP(O18,'.'!$C$98:$D$195,'.'!$D$98,FALSE),"")</f>
        <v/>
      </c>
      <c r="CH18" s="135" t="str">
        <f t="shared" ref="CH18:CH26" si="20">IF(AND(F18&lt;&gt;"",M18&lt;&gt;"",J18&lt;&gt;"",D18&lt;&gt;""),IF(OR(MID(M18,1,3)="RMA",MID(M18,1,3)="RMB"),CONCATENATE(M18,IF(Q18="","",(CONCATENATE(" + ",Q18)))),CONCATENATE(M18,IF(Q18="","",(CONCATENATE(" + ",Q18))))),"")</f>
        <v/>
      </c>
      <c r="CI18" s="143" t="str">
        <f t="shared" ref="CI18:CI26" si="21">IF(AND(F18&lt;&gt;"",O18&lt;&gt;"",J18&lt;&gt;"",D18&lt;&gt;""),IF(OR(MID(O18,1,3)="RMA",MID(O18,1,3)="RMB"),CONCATENATE(O18,IF(S18="","",(CONCATENATE(" + ",S18)))),CONCATENATE(O18,IF(S18="","",(CONCATENATE(" + ",S18))))),"")</f>
        <v/>
      </c>
      <c r="CJ18" s="143">
        <f t="shared" ref="CJ18:CJ26" si="22">IF(OR(F18="",M18=""),1962,IF(MID(M18,1,3)="RMB",_xlfn.NUMBERVALUE(MID(M18,5,2)),F18))</f>
        <v>1962</v>
      </c>
      <c r="CK18" s="143">
        <f t="shared" ref="CK18:CK26" si="23">IF(OR(F18="",O18=""),1962,IF(MID(O18,1,3)="RMB",_xlfn.NUMBERVALUE(MID(O18,5,2)),F18))</f>
        <v>1962</v>
      </c>
      <c r="CM18" s="59" t="str">
        <f t="shared" ref="CM18:CM26" si="24">IF(O18="",CONCATENATE(F18,"-",J18,"-",D18),CONCATENATE(F18,"-",J18,"2-",D18))</f>
        <v>--</v>
      </c>
      <c r="CN18" s="164" t="str">
        <f>IFERROR(INDEX('..'!$U$4:$W$609,MATCH($CM18,'..'!$U$4:$U$609,0),2),"")</f>
        <v/>
      </c>
      <c r="CO18" s="59" t="str">
        <f>IFERROR(INDEX('..'!$U$4:$W$609,MATCH($CM18,'..'!$U$4:$U$609,0),3),"")</f>
        <v/>
      </c>
      <c r="CP18" s="164" t="str">
        <f>IFERROR(INDEX('..'!$Y$4:$AA$389,MATCH($CM18,'..'!$Y$4:$Y$389,0),2),"")</f>
        <v/>
      </c>
      <c r="CQ18" s="59" t="str">
        <f>IFERROR(INDEX('..'!$Y$4:$AA$389,MATCH($CM18,'..'!$Y$4:$Y$389,0),3),"")</f>
        <v/>
      </c>
      <c r="CR18" s="164" t="str">
        <f>IFERROR(INDEX('..'!$AC$4:$AE$224,MATCH($CM18,'..'!$AC$4:$AC$224,0),2),"")</f>
        <v/>
      </c>
      <c r="CS18" s="59" t="str">
        <f>IFERROR(INDEX('..'!$AC$4:$AE$224,MATCH($CM18,'..'!$AC$4:$AC$224,0),3),"")</f>
        <v/>
      </c>
      <c r="CU18" s="62">
        <v>3</v>
      </c>
      <c r="CV18" s="66" t="str">
        <f t="shared" ref="CV18:CW26" si="25">IF(ISNUMBER($V18),$V18,"")</f>
        <v/>
      </c>
      <c r="CW18" s="113" t="str">
        <f t="shared" si="25"/>
        <v/>
      </c>
      <c r="CX18" s="112" t="str">
        <f t="shared" ref="CX18:CX26" si="26">IF(AND(ISNUMBER($V18),ISNUMBER($AB18),ISNUMBER($AH18)),$V18+$AB18+$AH18,"")</f>
        <v/>
      </c>
      <c r="CY18" s="112" t="str">
        <f t="shared" si="2"/>
        <v/>
      </c>
      <c r="CZ18" s="112" t="str">
        <f t="shared" ref="CZ18:CZ26" si="27">IF(AND(ISNUMBER($V18),ISNUMBER($AB18)),($V18+$AB18),"")</f>
        <v/>
      </c>
      <c r="DA18" s="112" t="str">
        <f t="shared" si="3"/>
        <v/>
      </c>
      <c r="DB18" s="70" t="str">
        <f t="shared" ref="DB18:DB26" si="28">IF(AND(ISNUMBER($V18),ISNUMBER($AB18),ISNUMBER($AH18)),($V18+$AB18+$AH18),"")</f>
        <v/>
      </c>
      <c r="DC18" s="104" t="str">
        <f>IF(F18="","",INDEX('..'!$R$3:$S$14,MATCH($F18,'..'!$R$3:$R$14,0),2))</f>
        <v/>
      </c>
    </row>
    <row r="19" spans="1:107" s="21" customFormat="1" ht="15.75" customHeight="1" x14ac:dyDescent="0.25">
      <c r="A19" s="232"/>
      <c r="B19" s="233"/>
      <c r="D19" s="229"/>
      <c r="E19" s="229"/>
      <c r="F19" s="229"/>
      <c r="G19" s="229"/>
      <c r="H19" s="238" t="str">
        <f t="shared" si="4"/>
        <v/>
      </c>
      <c r="I19" s="238"/>
      <c r="J19" s="234"/>
      <c r="K19" s="235"/>
      <c r="M19" s="245"/>
      <c r="N19" s="245"/>
      <c r="O19" s="245"/>
      <c r="P19" s="245"/>
      <c r="Q19" s="245"/>
      <c r="R19" s="245"/>
      <c r="S19" s="245"/>
      <c r="T19" s="245"/>
      <c r="U19" s="22"/>
      <c r="V19" s="239"/>
      <c r="W19" s="239"/>
      <c r="X19" s="244" t="str">
        <f t="shared" si="5"/>
        <v/>
      </c>
      <c r="Y19" s="244"/>
      <c r="Z19" s="243" t="str">
        <f t="shared" si="6"/>
        <v/>
      </c>
      <c r="AA19" s="243"/>
      <c r="AB19" s="240"/>
      <c r="AC19" s="240"/>
      <c r="AD19" s="244" t="str">
        <f t="shared" si="7"/>
        <v/>
      </c>
      <c r="AE19" s="244"/>
      <c r="AF19" s="243" t="str">
        <f t="shared" si="8"/>
        <v/>
      </c>
      <c r="AG19" s="243"/>
      <c r="AH19" s="239"/>
      <c r="AI19" s="239"/>
      <c r="AJ19" s="244" t="str">
        <f t="shared" si="9"/>
        <v/>
      </c>
      <c r="AK19" s="244"/>
      <c r="AL19" s="243" t="str">
        <f t="shared" si="10"/>
        <v/>
      </c>
      <c r="AM19" s="243"/>
      <c r="AN19" s="22"/>
      <c r="AO19" s="241" t="str">
        <f t="shared" si="0"/>
        <v/>
      </c>
      <c r="AP19" s="241"/>
      <c r="AQ19" s="242" t="str">
        <f t="shared" si="1"/>
        <v/>
      </c>
      <c r="AR19" s="242"/>
      <c r="AS19" s="229"/>
      <c r="AT19" s="229"/>
      <c r="AV19" s="261" t="str">
        <f t="shared" si="11"/>
        <v/>
      </c>
      <c r="AW19" s="262"/>
      <c r="AX19" s="236" t="str">
        <f t="shared" si="12"/>
        <v/>
      </c>
      <c r="AY19" s="237"/>
      <c r="AZ19" s="51" t="str">
        <f t="shared" si="13"/>
        <v/>
      </c>
      <c r="BA19" s="286"/>
      <c r="BB19" s="287"/>
      <c r="BC19" s="287"/>
      <c r="BD19" s="287"/>
      <c r="BE19" s="287"/>
      <c r="BF19" s="288"/>
      <c r="BG19" s="51" t="str">
        <f t="shared" si="14"/>
        <v/>
      </c>
      <c r="BH19" s="182"/>
      <c r="BI19" s="183"/>
      <c r="BJ19" s="182"/>
      <c r="BK19" s="183"/>
      <c r="BL19" s="201" t="str">
        <f t="shared" si="15"/>
        <v/>
      </c>
      <c r="BM19" s="202"/>
      <c r="BN19" s="202"/>
      <c r="BO19" s="202"/>
      <c r="BP19" s="202"/>
      <c r="BQ19" s="203"/>
      <c r="BT19" s="133" t="str">
        <f t="shared" si="16"/>
        <v/>
      </c>
      <c r="BU19" s="133" t="str">
        <f>IF(F19="","",VLOOKUP(F19,'.'!$C$22:$D$33,'.'!$D$22,FALSE))</f>
        <v/>
      </c>
      <c r="BV19" s="134" t="str">
        <f t="shared" si="17"/>
        <v/>
      </c>
      <c r="BW19" s="135" t="str">
        <f>IF(J19="","",VLOOKUP(J19,'.'!$C$35:$E$42,'.'!$D$35,FALSE))</f>
        <v/>
      </c>
      <c r="BX19" s="136" t="str">
        <f>IF(J19="","",VLOOKUP(J19,'.'!$C$35:$E$42,'.'!$E$35,FALSE))</f>
        <v/>
      </c>
      <c r="BY19" s="135" t="str">
        <f>IF(AND(J19&lt;&gt;"",M19=""),"nein",IF(AND(J19&lt;&gt;"",M19&lt;&gt;""),VLOOKUP(M19,'.'!$G$98:$H$195,'.'!$H$98,FALSE),""))</f>
        <v/>
      </c>
      <c r="BZ19" s="136" t="str">
        <f>IF(AND(J19&lt;&gt;"",O19=""),"nein",IF(AND(J19&lt;&gt;"",O19&lt;&gt;""),VLOOKUP(O19,'.'!$G$98:$H$195,'.'!$H$98,FALSE),""))</f>
        <v/>
      </c>
      <c r="CA19" s="132" t="str">
        <f>IF($J19="","",VLOOKUP(J19,'.'!$C$89:$F$96,'.'!$D$89,FALSE))</f>
        <v/>
      </c>
      <c r="CB19" s="133" t="str">
        <f>IF($J19="","",VLOOKUP(J19,'.'!$C$89:$F$96,'.'!$E$89,FALSE))</f>
        <v/>
      </c>
      <c r="CC19" s="134" t="str">
        <f>IF($J19="","",VLOOKUP(J19,'.'!$C$89:$F$96,'.'!$F$89,FALSE))</f>
        <v/>
      </c>
      <c r="CD19" s="174" t="str">
        <f t="shared" si="18"/>
        <v/>
      </c>
      <c r="CE19" s="175" t="str">
        <f t="shared" si="19"/>
        <v/>
      </c>
      <c r="CF19" s="135" t="str">
        <f>IF(BY19="ja",VLOOKUP(M19,'.'!$C$98:$D$195,'.'!$D$98,FALSE),"")</f>
        <v/>
      </c>
      <c r="CG19" s="136" t="str">
        <f>IF(BZ19="ja",VLOOKUP(O19,'.'!$C$98:$D$195,'.'!$D$98,FALSE),"")</f>
        <v/>
      </c>
      <c r="CH19" s="135" t="str">
        <f t="shared" si="20"/>
        <v/>
      </c>
      <c r="CI19" s="143" t="str">
        <f t="shared" si="21"/>
        <v/>
      </c>
      <c r="CJ19" s="143">
        <f t="shared" si="22"/>
        <v>1962</v>
      </c>
      <c r="CK19" s="143">
        <f t="shared" si="23"/>
        <v>1962</v>
      </c>
      <c r="CM19" s="59" t="str">
        <f t="shared" si="24"/>
        <v>--</v>
      </c>
      <c r="CN19" s="164" t="str">
        <f>IFERROR(INDEX('..'!$U$4:$W$609,MATCH($CM19,'..'!$U$4:$U$609,0),2),"")</f>
        <v/>
      </c>
      <c r="CO19" s="59" t="str">
        <f>IFERROR(INDEX('..'!$U$4:$W$609,MATCH($CM19,'..'!$U$4:$U$609,0),3),"")</f>
        <v/>
      </c>
      <c r="CP19" s="164" t="str">
        <f>IFERROR(INDEX('..'!$Y$4:$AA$389,MATCH($CM19,'..'!$Y$4:$Y$389,0),2),"")</f>
        <v/>
      </c>
      <c r="CQ19" s="59" t="str">
        <f>IFERROR(INDEX('..'!$Y$4:$AA$389,MATCH($CM19,'..'!$Y$4:$Y$389,0),3),"")</f>
        <v/>
      </c>
      <c r="CR19" s="164" t="str">
        <f>IFERROR(INDEX('..'!$AC$4:$AE$224,MATCH($CM19,'..'!$AC$4:$AC$224,0),2),"")</f>
        <v/>
      </c>
      <c r="CS19" s="59" t="str">
        <f>IFERROR(INDEX('..'!$AC$4:$AE$224,MATCH($CM19,'..'!$AC$4:$AC$224,0),3),"")</f>
        <v/>
      </c>
      <c r="CU19" s="62">
        <v>4</v>
      </c>
      <c r="CV19" s="66" t="str">
        <f t="shared" si="25"/>
        <v/>
      </c>
      <c r="CW19" s="113" t="str">
        <f t="shared" si="25"/>
        <v/>
      </c>
      <c r="CX19" s="112" t="str">
        <f t="shared" si="26"/>
        <v/>
      </c>
      <c r="CY19" s="112" t="str">
        <f t="shared" si="2"/>
        <v/>
      </c>
      <c r="CZ19" s="112" t="str">
        <f t="shared" si="27"/>
        <v/>
      </c>
      <c r="DA19" s="112" t="str">
        <f t="shared" si="3"/>
        <v/>
      </c>
      <c r="DB19" s="70" t="str">
        <f t="shared" si="28"/>
        <v/>
      </c>
      <c r="DC19" s="104" t="str">
        <f>IF(F19="","",INDEX('..'!$R$3:$S$14,MATCH($F19,'..'!$R$3:$R$14,0),2))</f>
        <v/>
      </c>
    </row>
    <row r="20" spans="1:107" s="21" customFormat="1" ht="15.75" customHeight="1" x14ac:dyDescent="0.25">
      <c r="A20" s="232"/>
      <c r="B20" s="233"/>
      <c r="D20" s="230"/>
      <c r="E20" s="231"/>
      <c r="F20" s="229"/>
      <c r="G20" s="229"/>
      <c r="H20" s="238" t="str">
        <f t="shared" si="4"/>
        <v/>
      </c>
      <c r="I20" s="238"/>
      <c r="J20" s="234"/>
      <c r="K20" s="235"/>
      <c r="M20" s="245"/>
      <c r="N20" s="245"/>
      <c r="O20" s="245"/>
      <c r="P20" s="245"/>
      <c r="Q20" s="245"/>
      <c r="R20" s="245"/>
      <c r="S20" s="245"/>
      <c r="T20" s="245"/>
      <c r="U20" s="22"/>
      <c r="V20" s="239"/>
      <c r="W20" s="239"/>
      <c r="X20" s="244" t="str">
        <f t="shared" si="5"/>
        <v/>
      </c>
      <c r="Y20" s="244"/>
      <c r="Z20" s="243" t="str">
        <f t="shared" si="6"/>
        <v/>
      </c>
      <c r="AA20" s="243"/>
      <c r="AB20" s="240"/>
      <c r="AC20" s="240"/>
      <c r="AD20" s="244" t="str">
        <f t="shared" si="7"/>
        <v/>
      </c>
      <c r="AE20" s="244"/>
      <c r="AF20" s="243" t="str">
        <f t="shared" si="8"/>
        <v/>
      </c>
      <c r="AG20" s="243"/>
      <c r="AH20" s="239"/>
      <c r="AI20" s="239"/>
      <c r="AJ20" s="244" t="str">
        <f t="shared" si="9"/>
        <v/>
      </c>
      <c r="AK20" s="244"/>
      <c r="AL20" s="243" t="str">
        <f t="shared" si="10"/>
        <v/>
      </c>
      <c r="AM20" s="243"/>
      <c r="AN20" s="22"/>
      <c r="AO20" s="241" t="str">
        <f t="shared" si="0"/>
        <v/>
      </c>
      <c r="AP20" s="241"/>
      <c r="AQ20" s="242" t="str">
        <f t="shared" si="1"/>
        <v/>
      </c>
      <c r="AR20" s="242"/>
      <c r="AS20" s="229"/>
      <c r="AT20" s="229"/>
      <c r="AV20" s="261" t="str">
        <f t="shared" si="11"/>
        <v/>
      </c>
      <c r="AW20" s="262"/>
      <c r="AX20" s="236" t="str">
        <f t="shared" si="12"/>
        <v/>
      </c>
      <c r="AY20" s="237"/>
      <c r="AZ20" s="51" t="str">
        <f t="shared" si="13"/>
        <v/>
      </c>
      <c r="BA20" s="286"/>
      <c r="BB20" s="287"/>
      <c r="BC20" s="287"/>
      <c r="BD20" s="287"/>
      <c r="BE20" s="287"/>
      <c r="BF20" s="288"/>
      <c r="BG20" s="51" t="str">
        <f t="shared" si="14"/>
        <v/>
      </c>
      <c r="BH20" s="182"/>
      <c r="BI20" s="183"/>
      <c r="BJ20" s="182"/>
      <c r="BK20" s="183"/>
      <c r="BL20" s="201" t="str">
        <f t="shared" si="15"/>
        <v/>
      </c>
      <c r="BM20" s="202"/>
      <c r="BN20" s="202"/>
      <c r="BO20" s="202"/>
      <c r="BP20" s="202"/>
      <c r="BQ20" s="203"/>
      <c r="BT20" s="133" t="str">
        <f t="shared" si="16"/>
        <v/>
      </c>
      <c r="BU20" s="133" t="str">
        <f>IF(F20="","",VLOOKUP(F20,'.'!$C$22:$D$33,'.'!$D$22,FALSE))</f>
        <v/>
      </c>
      <c r="BV20" s="134" t="str">
        <f t="shared" si="17"/>
        <v/>
      </c>
      <c r="BW20" s="135" t="str">
        <f>IF(J20="","",VLOOKUP(J20,'.'!$C$35:$E$42,'.'!$D$35,FALSE))</f>
        <v/>
      </c>
      <c r="BX20" s="136" t="str">
        <f>IF(J20="","",VLOOKUP(J20,'.'!$C$35:$E$42,'.'!$E$35,FALSE))</f>
        <v/>
      </c>
      <c r="BY20" s="135" t="str">
        <f>IF(AND(J20&lt;&gt;"",M20=""),"nein",IF(AND(J20&lt;&gt;"",M20&lt;&gt;""),VLOOKUP(M20,'.'!$G$98:$H$195,'.'!$H$98,FALSE),""))</f>
        <v/>
      </c>
      <c r="BZ20" s="136" t="str">
        <f>IF(AND(J20&lt;&gt;"",O20=""),"nein",IF(AND(J20&lt;&gt;"",O20&lt;&gt;""),VLOOKUP(O20,'.'!$G$98:$H$195,'.'!$H$98,FALSE),""))</f>
        <v/>
      </c>
      <c r="CA20" s="132" t="str">
        <f>IF($J20="","",VLOOKUP(J20,'.'!$C$89:$F$96,'.'!$D$89,FALSE))</f>
        <v/>
      </c>
      <c r="CB20" s="133" t="str">
        <f>IF($J20="","",VLOOKUP(J20,'.'!$C$89:$F$96,'.'!$E$89,FALSE))</f>
        <v/>
      </c>
      <c r="CC20" s="134" t="str">
        <f>IF($J20="","",VLOOKUP(J20,'.'!$C$89:$F$96,'.'!$F$89,FALSE))</f>
        <v/>
      </c>
      <c r="CD20" s="174" t="str">
        <f t="shared" si="18"/>
        <v/>
      </c>
      <c r="CE20" s="175" t="str">
        <f t="shared" si="19"/>
        <v/>
      </c>
      <c r="CF20" s="135" t="str">
        <f>IF(BY20="ja",VLOOKUP(M20,'.'!$C$98:$D$195,'.'!$D$98,FALSE),"")</f>
        <v/>
      </c>
      <c r="CG20" s="136" t="str">
        <f>IF(BZ20="ja",VLOOKUP(O20,'.'!$C$98:$D$195,'.'!$D$98,FALSE),"")</f>
        <v/>
      </c>
      <c r="CH20" s="135" t="str">
        <f t="shared" si="20"/>
        <v/>
      </c>
      <c r="CI20" s="143" t="str">
        <f t="shared" si="21"/>
        <v/>
      </c>
      <c r="CJ20" s="143">
        <f t="shared" si="22"/>
        <v>1962</v>
      </c>
      <c r="CK20" s="143">
        <f t="shared" si="23"/>
        <v>1962</v>
      </c>
      <c r="CM20" s="59" t="str">
        <f t="shared" si="24"/>
        <v>--</v>
      </c>
      <c r="CN20" s="164" t="str">
        <f>IFERROR(INDEX('..'!$U$4:$W$609,MATCH($CM20,'..'!$U$4:$U$609,0),2),"")</f>
        <v/>
      </c>
      <c r="CO20" s="59" t="str">
        <f>IFERROR(INDEX('..'!$U$4:$W$609,MATCH($CM20,'..'!$U$4:$U$609,0),3),"")</f>
        <v/>
      </c>
      <c r="CP20" s="164" t="str">
        <f>IFERROR(INDEX('..'!$Y$4:$AA$389,MATCH($CM20,'..'!$Y$4:$Y$389,0),2),"")</f>
        <v/>
      </c>
      <c r="CQ20" s="59" t="str">
        <f>IFERROR(INDEX('..'!$Y$4:$AA$389,MATCH($CM20,'..'!$Y$4:$Y$389,0),3),"")</f>
        <v/>
      </c>
      <c r="CR20" s="164" t="str">
        <f>IFERROR(INDEX('..'!$AC$4:$AE$224,MATCH($CM20,'..'!$AC$4:$AC$224,0),2),"")</f>
        <v/>
      </c>
      <c r="CS20" s="59" t="str">
        <f>IFERROR(INDEX('..'!$AC$4:$AE$224,MATCH($CM20,'..'!$AC$4:$AC$224,0),3),"")</f>
        <v/>
      </c>
      <c r="CU20" s="62">
        <v>5</v>
      </c>
      <c r="CV20" s="66" t="str">
        <f t="shared" si="25"/>
        <v/>
      </c>
      <c r="CW20" s="113" t="str">
        <f t="shared" si="25"/>
        <v/>
      </c>
      <c r="CX20" s="112" t="str">
        <f t="shared" si="26"/>
        <v/>
      </c>
      <c r="CY20" s="112" t="str">
        <f t="shared" si="2"/>
        <v/>
      </c>
      <c r="CZ20" s="112" t="str">
        <f t="shared" si="27"/>
        <v/>
      </c>
      <c r="DA20" s="112" t="str">
        <f t="shared" si="3"/>
        <v/>
      </c>
      <c r="DB20" s="70" t="str">
        <f t="shared" si="28"/>
        <v/>
      </c>
      <c r="DC20" s="104" t="str">
        <f>IF(F20="","",INDEX('..'!$R$3:$S$14,MATCH($F20,'..'!$R$3:$R$14,0),2))</f>
        <v/>
      </c>
    </row>
    <row r="21" spans="1:107" s="21" customFormat="1" ht="15.75" customHeight="1" x14ac:dyDescent="0.25">
      <c r="A21" s="232"/>
      <c r="B21" s="233"/>
      <c r="D21" s="230"/>
      <c r="E21" s="231"/>
      <c r="F21" s="229"/>
      <c r="G21" s="229"/>
      <c r="H21" s="238" t="str">
        <f t="shared" si="4"/>
        <v/>
      </c>
      <c r="I21" s="238"/>
      <c r="J21" s="234"/>
      <c r="K21" s="235"/>
      <c r="M21" s="245"/>
      <c r="N21" s="245"/>
      <c r="O21" s="245"/>
      <c r="P21" s="245"/>
      <c r="Q21" s="245"/>
      <c r="R21" s="245"/>
      <c r="S21" s="245"/>
      <c r="T21" s="245"/>
      <c r="U21" s="22"/>
      <c r="V21" s="239"/>
      <c r="W21" s="239"/>
      <c r="X21" s="244" t="str">
        <f t="shared" si="5"/>
        <v/>
      </c>
      <c r="Y21" s="244"/>
      <c r="Z21" s="243" t="str">
        <f t="shared" si="6"/>
        <v/>
      </c>
      <c r="AA21" s="243"/>
      <c r="AB21" s="240"/>
      <c r="AC21" s="240"/>
      <c r="AD21" s="244" t="str">
        <f t="shared" si="7"/>
        <v/>
      </c>
      <c r="AE21" s="244"/>
      <c r="AF21" s="243" t="str">
        <f t="shared" si="8"/>
        <v/>
      </c>
      <c r="AG21" s="243"/>
      <c r="AH21" s="239"/>
      <c r="AI21" s="239"/>
      <c r="AJ21" s="244" t="str">
        <f t="shared" si="9"/>
        <v/>
      </c>
      <c r="AK21" s="244"/>
      <c r="AL21" s="243" t="str">
        <f t="shared" si="10"/>
        <v/>
      </c>
      <c r="AM21" s="243"/>
      <c r="AN21" s="22"/>
      <c r="AO21" s="241" t="str">
        <f t="shared" si="0"/>
        <v/>
      </c>
      <c r="AP21" s="241"/>
      <c r="AQ21" s="242" t="str">
        <f t="shared" si="1"/>
        <v/>
      </c>
      <c r="AR21" s="242"/>
      <c r="AS21" s="229"/>
      <c r="AT21" s="229"/>
      <c r="AV21" s="261" t="str">
        <f t="shared" si="11"/>
        <v/>
      </c>
      <c r="AW21" s="262"/>
      <c r="AX21" s="236" t="str">
        <f t="shared" si="12"/>
        <v/>
      </c>
      <c r="AY21" s="237"/>
      <c r="AZ21" s="51" t="str">
        <f t="shared" si="13"/>
        <v/>
      </c>
      <c r="BA21" s="286"/>
      <c r="BB21" s="287"/>
      <c r="BC21" s="287"/>
      <c r="BD21" s="287"/>
      <c r="BE21" s="287"/>
      <c r="BF21" s="288"/>
      <c r="BG21" s="51" t="str">
        <f t="shared" si="14"/>
        <v/>
      </c>
      <c r="BH21" s="182"/>
      <c r="BI21" s="183"/>
      <c r="BJ21" s="182"/>
      <c r="BK21" s="183"/>
      <c r="BL21" s="201" t="str">
        <f t="shared" si="15"/>
        <v/>
      </c>
      <c r="BM21" s="202"/>
      <c r="BN21" s="202"/>
      <c r="BO21" s="202"/>
      <c r="BP21" s="202"/>
      <c r="BQ21" s="203"/>
      <c r="BT21" s="133" t="str">
        <f t="shared" si="16"/>
        <v/>
      </c>
      <c r="BU21" s="133" t="str">
        <f>IF(F21="","",VLOOKUP(F21,'.'!$C$22:$D$33,'.'!$D$22,FALSE))</f>
        <v/>
      </c>
      <c r="BV21" s="134" t="str">
        <f t="shared" si="17"/>
        <v/>
      </c>
      <c r="BW21" s="135" t="str">
        <f>IF(J21="","",VLOOKUP(J21,'.'!$C$35:$E$42,'.'!$D$35,FALSE))</f>
        <v/>
      </c>
      <c r="BX21" s="136" t="str">
        <f>IF(J21="","",VLOOKUP(J21,'.'!$C$35:$E$42,'.'!$E$35,FALSE))</f>
        <v/>
      </c>
      <c r="BY21" s="135" t="str">
        <f>IF(AND(J21&lt;&gt;"",M21=""),"nein",IF(AND(J21&lt;&gt;"",M21&lt;&gt;""),VLOOKUP(M21,'.'!$G$98:$H$195,'.'!$H$98,FALSE),""))</f>
        <v/>
      </c>
      <c r="BZ21" s="136" t="str">
        <f>IF(AND(J21&lt;&gt;"",O21=""),"nein",IF(AND(J21&lt;&gt;"",O21&lt;&gt;""),VLOOKUP(O21,'.'!$G$98:$H$195,'.'!$H$98,FALSE),""))</f>
        <v/>
      </c>
      <c r="CA21" s="132" t="str">
        <f>IF($J21="","",VLOOKUP(J21,'.'!$C$89:$F$96,'.'!$D$89,FALSE))</f>
        <v/>
      </c>
      <c r="CB21" s="133" t="str">
        <f>IF($J21="","",VLOOKUP(J21,'.'!$C$89:$F$96,'.'!$E$89,FALSE))</f>
        <v/>
      </c>
      <c r="CC21" s="134" t="str">
        <f>IF($J21="","",VLOOKUP(J21,'.'!$C$89:$F$96,'.'!$F$89,FALSE))</f>
        <v/>
      </c>
      <c r="CD21" s="174" t="str">
        <f t="shared" si="18"/>
        <v/>
      </c>
      <c r="CE21" s="175" t="str">
        <f t="shared" si="19"/>
        <v/>
      </c>
      <c r="CF21" s="135" t="str">
        <f>IF(BY21="ja",VLOOKUP(M21,'.'!$C$98:$D$195,'.'!$D$98,FALSE),"")</f>
        <v/>
      </c>
      <c r="CG21" s="136" t="str">
        <f>IF(BZ21="ja",VLOOKUP(O21,'.'!$C$98:$D$195,'.'!$D$98,FALSE),"")</f>
        <v/>
      </c>
      <c r="CH21" s="135" t="str">
        <f t="shared" si="20"/>
        <v/>
      </c>
      <c r="CI21" s="143" t="str">
        <f t="shared" si="21"/>
        <v/>
      </c>
      <c r="CJ21" s="143">
        <f t="shared" si="22"/>
        <v>1962</v>
      </c>
      <c r="CK21" s="143">
        <f t="shared" si="23"/>
        <v>1962</v>
      </c>
      <c r="CM21" s="59" t="str">
        <f t="shared" si="24"/>
        <v>--</v>
      </c>
      <c r="CN21" s="164" t="str">
        <f>IFERROR(INDEX('..'!$U$4:$W$609,MATCH($CM21,'..'!$U$4:$U$609,0),2),"")</f>
        <v/>
      </c>
      <c r="CO21" s="59" t="str">
        <f>IFERROR(INDEX('..'!$U$4:$W$609,MATCH($CM21,'..'!$U$4:$U$609,0),3),"")</f>
        <v/>
      </c>
      <c r="CP21" s="164" t="str">
        <f>IFERROR(INDEX('..'!$Y$4:$AA$389,MATCH($CM21,'..'!$Y$4:$Y$389,0),2),"")</f>
        <v/>
      </c>
      <c r="CQ21" s="59" t="str">
        <f>IFERROR(INDEX('..'!$Y$4:$AA$389,MATCH($CM21,'..'!$Y$4:$Y$389,0),3),"")</f>
        <v/>
      </c>
      <c r="CR21" s="164" t="str">
        <f>IFERROR(INDEX('..'!$AC$4:$AE$224,MATCH($CM21,'..'!$AC$4:$AC$224,0),2),"")</f>
        <v/>
      </c>
      <c r="CS21" s="59" t="str">
        <f>IFERROR(INDEX('..'!$AC$4:$AE$224,MATCH($CM21,'..'!$AC$4:$AC$224,0),3),"")</f>
        <v/>
      </c>
      <c r="CU21" s="62">
        <v>6</v>
      </c>
      <c r="CV21" s="66" t="str">
        <f t="shared" si="25"/>
        <v/>
      </c>
      <c r="CW21" s="113" t="str">
        <f t="shared" si="25"/>
        <v/>
      </c>
      <c r="CX21" s="112" t="str">
        <f t="shared" si="26"/>
        <v/>
      </c>
      <c r="CY21" s="112" t="str">
        <f t="shared" si="2"/>
        <v/>
      </c>
      <c r="CZ21" s="112" t="str">
        <f t="shared" si="27"/>
        <v/>
      </c>
      <c r="DA21" s="112" t="str">
        <f t="shared" si="3"/>
        <v/>
      </c>
      <c r="DB21" s="70" t="str">
        <f t="shared" si="28"/>
        <v/>
      </c>
      <c r="DC21" s="104" t="str">
        <f>IF(F21="","",INDEX('..'!$R$3:$S$14,MATCH($F21,'..'!$R$3:$R$14,0),2))</f>
        <v/>
      </c>
    </row>
    <row r="22" spans="1:107" s="21" customFormat="1" ht="15.75" customHeight="1" x14ac:dyDescent="0.25">
      <c r="A22" s="232"/>
      <c r="B22" s="233"/>
      <c r="D22" s="230"/>
      <c r="E22" s="231"/>
      <c r="F22" s="229"/>
      <c r="G22" s="229"/>
      <c r="H22" s="238" t="str">
        <f t="shared" si="4"/>
        <v/>
      </c>
      <c r="I22" s="238"/>
      <c r="J22" s="234"/>
      <c r="K22" s="235"/>
      <c r="M22" s="245"/>
      <c r="N22" s="245"/>
      <c r="O22" s="245"/>
      <c r="P22" s="245"/>
      <c r="Q22" s="245"/>
      <c r="R22" s="245"/>
      <c r="S22" s="245"/>
      <c r="T22" s="245"/>
      <c r="U22" s="22"/>
      <c r="V22" s="239"/>
      <c r="W22" s="239"/>
      <c r="X22" s="244" t="str">
        <f t="shared" si="5"/>
        <v/>
      </c>
      <c r="Y22" s="244"/>
      <c r="Z22" s="243" t="str">
        <f t="shared" si="6"/>
        <v/>
      </c>
      <c r="AA22" s="243"/>
      <c r="AB22" s="240"/>
      <c r="AC22" s="240"/>
      <c r="AD22" s="244" t="str">
        <f t="shared" si="7"/>
        <v/>
      </c>
      <c r="AE22" s="244"/>
      <c r="AF22" s="243" t="str">
        <f t="shared" si="8"/>
        <v/>
      </c>
      <c r="AG22" s="243"/>
      <c r="AH22" s="239"/>
      <c r="AI22" s="239"/>
      <c r="AJ22" s="244" t="str">
        <f t="shared" si="9"/>
        <v/>
      </c>
      <c r="AK22" s="244"/>
      <c r="AL22" s="243" t="str">
        <f t="shared" si="10"/>
        <v/>
      </c>
      <c r="AM22" s="243"/>
      <c r="AN22" s="22"/>
      <c r="AO22" s="241" t="str">
        <f t="shared" si="0"/>
        <v/>
      </c>
      <c r="AP22" s="241"/>
      <c r="AQ22" s="242" t="str">
        <f t="shared" si="1"/>
        <v/>
      </c>
      <c r="AR22" s="242"/>
      <c r="AS22" s="229"/>
      <c r="AT22" s="229"/>
      <c r="AV22" s="261" t="str">
        <f t="shared" si="11"/>
        <v/>
      </c>
      <c r="AW22" s="262"/>
      <c r="AX22" s="236" t="str">
        <f t="shared" si="12"/>
        <v/>
      </c>
      <c r="AY22" s="237"/>
      <c r="AZ22" s="51" t="str">
        <f t="shared" si="13"/>
        <v/>
      </c>
      <c r="BA22" s="286"/>
      <c r="BB22" s="287"/>
      <c r="BC22" s="287"/>
      <c r="BD22" s="287"/>
      <c r="BE22" s="287"/>
      <c r="BF22" s="288"/>
      <c r="BG22" s="51" t="str">
        <f t="shared" si="14"/>
        <v/>
      </c>
      <c r="BH22" s="182"/>
      <c r="BI22" s="183"/>
      <c r="BJ22" s="182"/>
      <c r="BK22" s="183"/>
      <c r="BL22" s="201" t="str">
        <f t="shared" si="15"/>
        <v/>
      </c>
      <c r="BM22" s="202"/>
      <c r="BN22" s="202"/>
      <c r="BO22" s="202"/>
      <c r="BP22" s="202"/>
      <c r="BQ22" s="203"/>
      <c r="BT22" s="133" t="str">
        <f t="shared" si="16"/>
        <v/>
      </c>
      <c r="BU22" s="133" t="str">
        <f>IF(F22="","",VLOOKUP(F22,'.'!$C$22:$D$33,'.'!$D$22,FALSE))</f>
        <v/>
      </c>
      <c r="BV22" s="134" t="str">
        <f t="shared" si="17"/>
        <v/>
      </c>
      <c r="BW22" s="135" t="str">
        <f>IF(J22="","",VLOOKUP(J22,'.'!$C$35:$E$42,'.'!$D$35,FALSE))</f>
        <v/>
      </c>
      <c r="BX22" s="136" t="str">
        <f>IF(J22="","",VLOOKUP(J22,'.'!$C$35:$E$42,'.'!$E$35,FALSE))</f>
        <v/>
      </c>
      <c r="BY22" s="135" t="str">
        <f>IF(AND(J22&lt;&gt;"",M22=""),"nein",IF(AND(J22&lt;&gt;"",M22&lt;&gt;""),VLOOKUP(M22,'.'!$G$98:$H$195,'.'!$H$98,FALSE),""))</f>
        <v/>
      </c>
      <c r="BZ22" s="136" t="str">
        <f>IF(AND(J22&lt;&gt;"",O22=""),"nein",IF(AND(J22&lt;&gt;"",O22&lt;&gt;""),VLOOKUP(O22,'.'!$G$98:$H$195,'.'!$H$98,FALSE),""))</f>
        <v/>
      </c>
      <c r="CA22" s="132" t="str">
        <f>IF($J22="","",VLOOKUP(J22,'.'!$C$89:$F$96,'.'!$D$89,FALSE))</f>
        <v/>
      </c>
      <c r="CB22" s="133" t="str">
        <f>IF($J22="","",VLOOKUP(J22,'.'!$C$89:$F$96,'.'!$E$89,FALSE))</f>
        <v/>
      </c>
      <c r="CC22" s="134" t="str">
        <f>IF($J22="","",VLOOKUP(J22,'.'!$C$89:$F$96,'.'!$F$89,FALSE))</f>
        <v/>
      </c>
      <c r="CD22" s="174" t="str">
        <f t="shared" si="18"/>
        <v/>
      </c>
      <c r="CE22" s="175" t="str">
        <f t="shared" si="19"/>
        <v/>
      </c>
      <c r="CF22" s="135" t="str">
        <f>IF(BY22="ja",VLOOKUP(M22,'.'!$C$98:$D$195,'.'!$D$98,FALSE),"")</f>
        <v/>
      </c>
      <c r="CG22" s="136" t="str">
        <f>IF(BZ22="ja",VLOOKUP(O22,'.'!$C$98:$D$195,'.'!$D$98,FALSE),"")</f>
        <v/>
      </c>
      <c r="CH22" s="135" t="str">
        <f t="shared" si="20"/>
        <v/>
      </c>
      <c r="CI22" s="143" t="str">
        <f t="shared" si="21"/>
        <v/>
      </c>
      <c r="CJ22" s="143">
        <f t="shared" si="22"/>
        <v>1962</v>
      </c>
      <c r="CK22" s="143">
        <f t="shared" si="23"/>
        <v>1962</v>
      </c>
      <c r="CM22" s="59" t="str">
        <f t="shared" si="24"/>
        <v>--</v>
      </c>
      <c r="CN22" s="164" t="str">
        <f>IFERROR(INDEX('..'!$U$4:$W$609,MATCH($CM22,'..'!$U$4:$U$609,0),2),"")</f>
        <v/>
      </c>
      <c r="CO22" s="59" t="str">
        <f>IFERROR(INDEX('..'!$U$4:$W$609,MATCH($CM22,'..'!$U$4:$U$609,0),3),"")</f>
        <v/>
      </c>
      <c r="CP22" s="164" t="str">
        <f>IFERROR(INDEX('..'!$Y$4:$AA$389,MATCH($CM22,'..'!$Y$4:$Y$389,0),2),"")</f>
        <v/>
      </c>
      <c r="CQ22" s="59" t="str">
        <f>IFERROR(INDEX('..'!$Y$4:$AA$389,MATCH($CM22,'..'!$Y$4:$Y$389,0),3),"")</f>
        <v/>
      </c>
      <c r="CR22" s="164" t="str">
        <f>IFERROR(INDEX('..'!$AC$4:$AE$224,MATCH($CM22,'..'!$AC$4:$AC$224,0),2),"")</f>
        <v/>
      </c>
      <c r="CS22" s="59" t="str">
        <f>IFERROR(INDEX('..'!$AC$4:$AE$224,MATCH($CM22,'..'!$AC$4:$AC$224,0),3),"")</f>
        <v/>
      </c>
      <c r="CU22" s="62">
        <v>7</v>
      </c>
      <c r="CV22" s="66" t="str">
        <f t="shared" si="25"/>
        <v/>
      </c>
      <c r="CW22" s="113" t="str">
        <f t="shared" si="25"/>
        <v/>
      </c>
      <c r="CX22" s="112" t="str">
        <f t="shared" si="26"/>
        <v/>
      </c>
      <c r="CY22" s="112" t="str">
        <f t="shared" si="2"/>
        <v/>
      </c>
      <c r="CZ22" s="112" t="str">
        <f t="shared" si="27"/>
        <v/>
      </c>
      <c r="DA22" s="112" t="str">
        <f t="shared" si="3"/>
        <v/>
      </c>
      <c r="DB22" s="70" t="str">
        <f t="shared" si="28"/>
        <v/>
      </c>
      <c r="DC22" s="104" t="str">
        <f>IF(F22="","",INDEX('..'!$R$3:$S$14,MATCH($F22,'..'!$R$3:$R$14,0),2))</f>
        <v/>
      </c>
    </row>
    <row r="23" spans="1:107" s="21" customFormat="1" ht="15.75" customHeight="1" x14ac:dyDescent="0.25">
      <c r="A23" s="232"/>
      <c r="B23" s="233"/>
      <c r="D23" s="230"/>
      <c r="E23" s="231"/>
      <c r="F23" s="229"/>
      <c r="G23" s="229"/>
      <c r="H23" s="238" t="str">
        <f t="shared" si="4"/>
        <v/>
      </c>
      <c r="I23" s="238"/>
      <c r="J23" s="234"/>
      <c r="K23" s="235"/>
      <c r="M23" s="245"/>
      <c r="N23" s="245"/>
      <c r="O23" s="245"/>
      <c r="P23" s="245"/>
      <c r="Q23" s="245"/>
      <c r="R23" s="245"/>
      <c r="S23" s="245"/>
      <c r="T23" s="245"/>
      <c r="U23" s="22"/>
      <c r="V23" s="239"/>
      <c r="W23" s="239"/>
      <c r="X23" s="244" t="str">
        <f t="shared" si="5"/>
        <v/>
      </c>
      <c r="Y23" s="244"/>
      <c r="Z23" s="243" t="str">
        <f t="shared" si="6"/>
        <v/>
      </c>
      <c r="AA23" s="243"/>
      <c r="AB23" s="240"/>
      <c r="AC23" s="240"/>
      <c r="AD23" s="244" t="str">
        <f t="shared" si="7"/>
        <v/>
      </c>
      <c r="AE23" s="244"/>
      <c r="AF23" s="243" t="str">
        <f t="shared" si="8"/>
        <v/>
      </c>
      <c r="AG23" s="243"/>
      <c r="AH23" s="239"/>
      <c r="AI23" s="239"/>
      <c r="AJ23" s="244" t="str">
        <f t="shared" si="9"/>
        <v/>
      </c>
      <c r="AK23" s="244"/>
      <c r="AL23" s="243" t="str">
        <f t="shared" si="10"/>
        <v/>
      </c>
      <c r="AM23" s="243"/>
      <c r="AN23" s="22"/>
      <c r="AO23" s="241" t="str">
        <f t="shared" si="0"/>
        <v/>
      </c>
      <c r="AP23" s="241"/>
      <c r="AQ23" s="242" t="str">
        <f t="shared" si="1"/>
        <v/>
      </c>
      <c r="AR23" s="242"/>
      <c r="AS23" s="229"/>
      <c r="AT23" s="229"/>
      <c r="AV23" s="261" t="str">
        <f t="shared" si="11"/>
        <v/>
      </c>
      <c r="AW23" s="262"/>
      <c r="AX23" s="236" t="str">
        <f t="shared" si="12"/>
        <v/>
      </c>
      <c r="AY23" s="237"/>
      <c r="AZ23" s="51" t="str">
        <f t="shared" si="13"/>
        <v/>
      </c>
      <c r="BA23" s="286"/>
      <c r="BB23" s="287"/>
      <c r="BC23" s="287"/>
      <c r="BD23" s="287"/>
      <c r="BE23" s="287"/>
      <c r="BF23" s="288"/>
      <c r="BG23" s="51" t="str">
        <f t="shared" si="14"/>
        <v/>
      </c>
      <c r="BH23" s="182"/>
      <c r="BI23" s="183"/>
      <c r="BJ23" s="182"/>
      <c r="BK23" s="183"/>
      <c r="BL23" s="201" t="str">
        <f t="shared" si="15"/>
        <v/>
      </c>
      <c r="BM23" s="202"/>
      <c r="BN23" s="202"/>
      <c r="BO23" s="202"/>
      <c r="BP23" s="202"/>
      <c r="BQ23" s="203"/>
      <c r="BT23" s="133" t="str">
        <f t="shared" si="16"/>
        <v/>
      </c>
      <c r="BU23" s="133" t="str">
        <f>IF(F23="","",VLOOKUP(F23,'.'!$C$22:$D$33,'.'!$D$22,FALSE))</f>
        <v/>
      </c>
      <c r="BV23" s="134" t="str">
        <f t="shared" si="17"/>
        <v/>
      </c>
      <c r="BW23" s="135" t="str">
        <f>IF(J23="","",VLOOKUP(J23,'.'!$C$35:$E$42,'.'!$D$35,FALSE))</f>
        <v/>
      </c>
      <c r="BX23" s="136" t="str">
        <f>IF(J23="","",VLOOKUP(J23,'.'!$C$35:$E$42,'.'!$E$35,FALSE))</f>
        <v/>
      </c>
      <c r="BY23" s="135" t="str">
        <f>IF(AND(J23&lt;&gt;"",M23=""),"nein",IF(AND(J23&lt;&gt;"",M23&lt;&gt;""),VLOOKUP(M23,'.'!$G$98:$H$195,'.'!$H$98,FALSE),""))</f>
        <v/>
      </c>
      <c r="BZ23" s="136" t="str">
        <f>IF(AND(J23&lt;&gt;"",O23=""),"nein",IF(AND(J23&lt;&gt;"",O23&lt;&gt;""),VLOOKUP(O23,'.'!$G$98:$H$195,'.'!$H$98,FALSE),""))</f>
        <v/>
      </c>
      <c r="CA23" s="132" t="str">
        <f>IF($J23="","",VLOOKUP(J23,'.'!$C$89:$F$96,'.'!$D$89,FALSE))</f>
        <v/>
      </c>
      <c r="CB23" s="133" t="str">
        <f>IF($J23="","",VLOOKUP(J23,'.'!$C$89:$F$96,'.'!$E$89,FALSE))</f>
        <v/>
      </c>
      <c r="CC23" s="134" t="str">
        <f>IF($J23="","",VLOOKUP(J23,'.'!$C$89:$F$96,'.'!$F$89,FALSE))</f>
        <v/>
      </c>
      <c r="CD23" s="174" t="str">
        <f t="shared" si="18"/>
        <v/>
      </c>
      <c r="CE23" s="175" t="str">
        <f t="shared" si="19"/>
        <v/>
      </c>
      <c r="CF23" s="135" t="str">
        <f>IF(BY23="ja",VLOOKUP(M23,'.'!$C$98:$D$195,'.'!$D$98,FALSE),"")</f>
        <v/>
      </c>
      <c r="CG23" s="136" t="str">
        <f>IF(BZ23="ja",VLOOKUP(O23,'.'!$C$98:$D$195,'.'!$D$98,FALSE),"")</f>
        <v/>
      </c>
      <c r="CH23" s="135" t="str">
        <f t="shared" si="20"/>
        <v/>
      </c>
      <c r="CI23" s="143" t="str">
        <f t="shared" si="21"/>
        <v/>
      </c>
      <c r="CJ23" s="143">
        <f t="shared" si="22"/>
        <v>1962</v>
      </c>
      <c r="CK23" s="143">
        <f t="shared" si="23"/>
        <v>1962</v>
      </c>
      <c r="CM23" s="95" t="str">
        <f t="shared" si="24"/>
        <v>--</v>
      </c>
      <c r="CN23" s="164" t="str">
        <f>IFERROR(INDEX('..'!$U$4:$W$609,MATCH($CM23,'..'!$U$4:$U$609,0),2),"")</f>
        <v/>
      </c>
      <c r="CO23" s="95" t="str">
        <f>IFERROR(INDEX('..'!$U$4:$W$609,MATCH($CM23,'..'!$U$4:$U$609,0),3),"")</f>
        <v/>
      </c>
      <c r="CP23" s="164" t="str">
        <f>IFERROR(INDEX('..'!$Y$4:$AA$389,MATCH($CM23,'..'!$Y$4:$Y$389,0),2),"")</f>
        <v/>
      </c>
      <c r="CQ23" s="95" t="str">
        <f>IFERROR(INDEX('..'!$Y$4:$AA$389,MATCH($CM23,'..'!$Y$4:$Y$389,0),3),"")</f>
        <v/>
      </c>
      <c r="CR23" s="164" t="str">
        <f>IFERROR(INDEX('..'!$AC$4:$AE$224,MATCH($CM23,'..'!$AC$4:$AC$224,0),2),"")</f>
        <v/>
      </c>
      <c r="CS23" s="95" t="str">
        <f>IFERROR(INDEX('..'!$AC$4:$AE$224,MATCH($CM23,'..'!$AC$4:$AC$224,0),3),"")</f>
        <v/>
      </c>
      <c r="CU23" s="62">
        <v>8</v>
      </c>
      <c r="CV23" s="66" t="str">
        <f t="shared" si="25"/>
        <v/>
      </c>
      <c r="CW23" s="113" t="str">
        <f t="shared" si="25"/>
        <v/>
      </c>
      <c r="CX23" s="112" t="str">
        <f t="shared" si="26"/>
        <v/>
      </c>
      <c r="CY23" s="112" t="str">
        <f t="shared" si="2"/>
        <v/>
      </c>
      <c r="CZ23" s="112" t="str">
        <f t="shared" si="27"/>
        <v/>
      </c>
      <c r="DA23" s="112" t="str">
        <f t="shared" si="3"/>
        <v/>
      </c>
      <c r="DB23" s="70" t="str">
        <f t="shared" si="28"/>
        <v/>
      </c>
      <c r="DC23" s="104" t="str">
        <f>IF(F23="","",INDEX('..'!$R$3:$S$14,MATCH($F23,'..'!$R$3:$R$14,0),2))</f>
        <v/>
      </c>
    </row>
    <row r="24" spans="1:107" s="21" customFormat="1" ht="15.75" customHeight="1" x14ac:dyDescent="0.25">
      <c r="A24" s="232"/>
      <c r="B24" s="233"/>
      <c r="D24" s="230"/>
      <c r="E24" s="231"/>
      <c r="F24" s="229"/>
      <c r="G24" s="229"/>
      <c r="H24" s="238" t="str">
        <f t="shared" si="4"/>
        <v/>
      </c>
      <c r="I24" s="238"/>
      <c r="J24" s="234"/>
      <c r="K24" s="235"/>
      <c r="M24" s="245"/>
      <c r="N24" s="245"/>
      <c r="O24" s="245"/>
      <c r="P24" s="245"/>
      <c r="Q24" s="245"/>
      <c r="R24" s="245"/>
      <c r="S24" s="245"/>
      <c r="T24" s="245"/>
      <c r="U24" s="22"/>
      <c r="V24" s="239"/>
      <c r="W24" s="239"/>
      <c r="X24" s="244" t="str">
        <f t="shared" si="5"/>
        <v/>
      </c>
      <c r="Y24" s="244"/>
      <c r="Z24" s="243" t="str">
        <f t="shared" si="6"/>
        <v/>
      </c>
      <c r="AA24" s="243"/>
      <c r="AB24" s="240"/>
      <c r="AC24" s="240"/>
      <c r="AD24" s="244" t="str">
        <f t="shared" si="7"/>
        <v/>
      </c>
      <c r="AE24" s="244"/>
      <c r="AF24" s="243" t="str">
        <f t="shared" si="8"/>
        <v/>
      </c>
      <c r="AG24" s="243"/>
      <c r="AH24" s="239"/>
      <c r="AI24" s="239"/>
      <c r="AJ24" s="244" t="str">
        <f t="shared" si="9"/>
        <v/>
      </c>
      <c r="AK24" s="244"/>
      <c r="AL24" s="243" t="str">
        <f>IF(ISNUMBER($CS24),$CS24,"")</f>
        <v/>
      </c>
      <c r="AM24" s="243"/>
      <c r="AN24" s="22"/>
      <c r="AO24" s="241" t="str">
        <f t="shared" si="0"/>
        <v/>
      </c>
      <c r="AP24" s="241"/>
      <c r="AQ24" s="242" t="str">
        <f t="shared" si="1"/>
        <v/>
      </c>
      <c r="AR24" s="242"/>
      <c r="AS24" s="229"/>
      <c r="AT24" s="229"/>
      <c r="AV24" s="261" t="str">
        <f t="shared" si="11"/>
        <v/>
      </c>
      <c r="AW24" s="262"/>
      <c r="AX24" s="236" t="str">
        <f t="shared" si="12"/>
        <v/>
      </c>
      <c r="AY24" s="237"/>
      <c r="AZ24" s="51" t="str">
        <f t="shared" si="13"/>
        <v/>
      </c>
      <c r="BA24" s="286"/>
      <c r="BB24" s="287"/>
      <c r="BC24" s="287"/>
      <c r="BD24" s="287"/>
      <c r="BE24" s="287"/>
      <c r="BF24" s="288"/>
      <c r="BG24" s="51" t="str">
        <f t="shared" si="14"/>
        <v/>
      </c>
      <c r="BH24" s="182"/>
      <c r="BI24" s="183"/>
      <c r="BJ24" s="182"/>
      <c r="BK24" s="183"/>
      <c r="BL24" s="201" t="str">
        <f t="shared" si="15"/>
        <v/>
      </c>
      <c r="BM24" s="202"/>
      <c r="BN24" s="202"/>
      <c r="BO24" s="202"/>
      <c r="BP24" s="202"/>
      <c r="BQ24" s="203"/>
      <c r="BT24" s="133" t="str">
        <f t="shared" si="16"/>
        <v/>
      </c>
      <c r="BU24" s="133" t="str">
        <f>IF(F24="","",VLOOKUP(F24,'.'!$C$22:$D$33,'.'!$D$22,FALSE))</f>
        <v/>
      </c>
      <c r="BV24" s="134" t="str">
        <f t="shared" si="17"/>
        <v/>
      </c>
      <c r="BW24" s="135" t="str">
        <f>IF(J24="","",VLOOKUP(J24,'.'!$C$35:$E$42,'.'!$D$35,FALSE))</f>
        <v/>
      </c>
      <c r="BX24" s="136" t="str">
        <f>IF(J24="","",VLOOKUP(J24,'.'!$C$35:$E$42,'.'!$E$35,FALSE))</f>
        <v/>
      </c>
      <c r="BY24" s="135" t="str">
        <f>IF(AND(J24&lt;&gt;"",M24=""),"nein",IF(AND(J24&lt;&gt;"",M24&lt;&gt;""),VLOOKUP(M24,'.'!$G$98:$H$195,'.'!$H$98,FALSE),""))</f>
        <v/>
      </c>
      <c r="BZ24" s="136" t="str">
        <f>IF(AND(J24&lt;&gt;"",O24=""),"nein",IF(AND(J24&lt;&gt;"",O24&lt;&gt;""),VLOOKUP(O24,'.'!$G$98:$H$195,'.'!$H$98,FALSE),""))</f>
        <v/>
      </c>
      <c r="CA24" s="132" t="str">
        <f>IF($J24="","",VLOOKUP(J24,'.'!$C$89:$F$96,'.'!$D$89,FALSE))</f>
        <v/>
      </c>
      <c r="CB24" s="133" t="str">
        <f>IF($J24="","",VLOOKUP(J24,'.'!$C$89:$F$96,'.'!$E$89,FALSE))</f>
        <v/>
      </c>
      <c r="CC24" s="134" t="str">
        <f>IF($J24="","",VLOOKUP(J24,'.'!$C$89:$F$96,'.'!$F$89,FALSE))</f>
        <v/>
      </c>
      <c r="CD24" s="174" t="str">
        <f t="shared" si="18"/>
        <v/>
      </c>
      <c r="CE24" s="175" t="str">
        <f t="shared" si="19"/>
        <v/>
      </c>
      <c r="CF24" s="135" t="str">
        <f>IF(BY24="ja",VLOOKUP(M24,'.'!$C$98:$D$195,'.'!$D$98,FALSE),"")</f>
        <v/>
      </c>
      <c r="CG24" s="136" t="str">
        <f>IF(BZ24="ja",VLOOKUP(O24,'.'!$C$98:$D$195,'.'!$D$98,FALSE),"")</f>
        <v/>
      </c>
      <c r="CH24" s="135" t="str">
        <f t="shared" si="20"/>
        <v/>
      </c>
      <c r="CI24" s="143" t="str">
        <f t="shared" si="21"/>
        <v/>
      </c>
      <c r="CJ24" s="143">
        <f t="shared" si="22"/>
        <v>1962</v>
      </c>
      <c r="CK24" s="143">
        <f t="shared" si="23"/>
        <v>1962</v>
      </c>
      <c r="CM24" s="59" t="str">
        <f t="shared" si="24"/>
        <v>--</v>
      </c>
      <c r="CN24" s="164" t="str">
        <f>IFERROR(INDEX('..'!$U$4:$W$609,MATCH($CM24,'..'!$U$4:$U$609,0),2),"")</f>
        <v/>
      </c>
      <c r="CO24" s="59" t="str">
        <f>IFERROR(INDEX('..'!$U$4:$W$609,MATCH($CM24,'..'!$U$4:$U$609,0),3),"")</f>
        <v/>
      </c>
      <c r="CP24" s="164" t="str">
        <f>IFERROR(INDEX('..'!$Y$4:$AA$389,MATCH($CM24,'..'!$Y$4:$Y$389,0),2),"")</f>
        <v/>
      </c>
      <c r="CQ24" s="59" t="str">
        <f>IFERROR(INDEX('..'!$Y$4:$AA$389,MATCH($CM24,'..'!$Y$4:$Y$389,0),3),"")</f>
        <v/>
      </c>
      <c r="CR24" s="164" t="str">
        <f>IFERROR(INDEX('..'!$AC$4:$AE$224,MATCH($CM24,'..'!$AC$4:$AC$224,0),2),"")</f>
        <v/>
      </c>
      <c r="CS24" s="59" t="str">
        <f>IFERROR(INDEX('..'!$AC$4:$AE$224,MATCH($CM24,'..'!$AC$4:$AC$224,0),3),"")</f>
        <v/>
      </c>
      <c r="CU24" s="62">
        <v>9</v>
      </c>
      <c r="CV24" s="66" t="str">
        <f t="shared" si="25"/>
        <v/>
      </c>
      <c r="CW24" s="113" t="str">
        <f t="shared" si="25"/>
        <v/>
      </c>
      <c r="CX24" s="112" t="str">
        <f t="shared" si="26"/>
        <v/>
      </c>
      <c r="CY24" s="112" t="str">
        <f t="shared" si="2"/>
        <v/>
      </c>
      <c r="CZ24" s="112" t="str">
        <f t="shared" si="27"/>
        <v/>
      </c>
      <c r="DA24" s="112" t="str">
        <f t="shared" si="3"/>
        <v/>
      </c>
      <c r="DB24" s="70" t="str">
        <f t="shared" si="28"/>
        <v/>
      </c>
      <c r="DC24" s="104" t="str">
        <f>IF(F24="","",INDEX('..'!$R$3:$S$14,MATCH($F24,'..'!$R$3:$R$14,0),2))</f>
        <v/>
      </c>
    </row>
    <row r="25" spans="1:107" s="21" customFormat="1" ht="15.75" customHeight="1" x14ac:dyDescent="0.25">
      <c r="A25" s="232"/>
      <c r="B25" s="233"/>
      <c r="D25" s="230"/>
      <c r="E25" s="231"/>
      <c r="F25" s="229"/>
      <c r="G25" s="229"/>
      <c r="H25" s="238" t="str">
        <f t="shared" si="4"/>
        <v/>
      </c>
      <c r="I25" s="238"/>
      <c r="J25" s="234"/>
      <c r="K25" s="235"/>
      <c r="M25" s="245"/>
      <c r="N25" s="245"/>
      <c r="O25" s="245"/>
      <c r="P25" s="245"/>
      <c r="Q25" s="245"/>
      <c r="R25" s="245"/>
      <c r="S25" s="245"/>
      <c r="T25" s="245"/>
      <c r="U25" s="22"/>
      <c r="V25" s="239"/>
      <c r="W25" s="239"/>
      <c r="X25" s="244" t="str">
        <f t="shared" si="5"/>
        <v/>
      </c>
      <c r="Y25" s="244"/>
      <c r="Z25" s="243" t="str">
        <f t="shared" si="6"/>
        <v/>
      </c>
      <c r="AA25" s="243"/>
      <c r="AB25" s="240"/>
      <c r="AC25" s="240"/>
      <c r="AD25" s="244" t="str">
        <f t="shared" si="7"/>
        <v/>
      </c>
      <c r="AE25" s="244"/>
      <c r="AF25" s="243" t="str">
        <f t="shared" si="8"/>
        <v/>
      </c>
      <c r="AG25" s="243"/>
      <c r="AH25" s="239"/>
      <c r="AI25" s="239"/>
      <c r="AJ25" s="244" t="str">
        <f t="shared" si="9"/>
        <v/>
      </c>
      <c r="AK25" s="244"/>
      <c r="AL25" s="243" t="str">
        <f t="shared" si="10"/>
        <v/>
      </c>
      <c r="AM25" s="243"/>
      <c r="AN25" s="22"/>
      <c r="AO25" s="241" t="str">
        <f t="shared" si="0"/>
        <v/>
      </c>
      <c r="AP25" s="241"/>
      <c r="AQ25" s="242" t="str">
        <f t="shared" si="1"/>
        <v/>
      </c>
      <c r="AR25" s="242"/>
      <c r="AS25" s="229"/>
      <c r="AT25" s="229"/>
      <c r="AV25" s="261" t="str">
        <f t="shared" si="11"/>
        <v/>
      </c>
      <c r="AW25" s="262"/>
      <c r="AX25" s="236" t="str">
        <f t="shared" si="12"/>
        <v/>
      </c>
      <c r="AY25" s="237"/>
      <c r="AZ25" s="51" t="str">
        <f t="shared" si="13"/>
        <v/>
      </c>
      <c r="BA25" s="286"/>
      <c r="BB25" s="287"/>
      <c r="BC25" s="287"/>
      <c r="BD25" s="287"/>
      <c r="BE25" s="287"/>
      <c r="BF25" s="288"/>
      <c r="BG25" s="51" t="str">
        <f t="shared" si="14"/>
        <v/>
      </c>
      <c r="BH25" s="182"/>
      <c r="BI25" s="183"/>
      <c r="BJ25" s="182"/>
      <c r="BK25" s="183"/>
      <c r="BL25" s="201" t="str">
        <f t="shared" si="15"/>
        <v/>
      </c>
      <c r="BM25" s="202"/>
      <c r="BN25" s="202"/>
      <c r="BO25" s="202"/>
      <c r="BP25" s="202"/>
      <c r="BQ25" s="203"/>
      <c r="BT25" s="133" t="str">
        <f t="shared" si="16"/>
        <v/>
      </c>
      <c r="BU25" s="133" t="str">
        <f>IF(F25="","",VLOOKUP(F25,'.'!$C$22:$D$33,'.'!$D$22,FALSE))</f>
        <v/>
      </c>
      <c r="BV25" s="134" t="str">
        <f t="shared" si="17"/>
        <v/>
      </c>
      <c r="BW25" s="135" t="str">
        <f>IF(J25="","",VLOOKUP(J25,'.'!$C$35:$E$42,'.'!$D$35,FALSE))</f>
        <v/>
      </c>
      <c r="BX25" s="136" t="str">
        <f>IF(J25="","",VLOOKUP(J25,'.'!$C$35:$E$42,'.'!$E$35,FALSE))</f>
        <v/>
      </c>
      <c r="BY25" s="135" t="str">
        <f>IF(AND(J25&lt;&gt;"",M25=""),"nein",IF(AND(J25&lt;&gt;"",M25&lt;&gt;""),VLOOKUP(M25,'.'!$G$98:$H$195,'.'!$H$98,FALSE),""))</f>
        <v/>
      </c>
      <c r="BZ25" s="136" t="str">
        <f>IF(AND(J25&lt;&gt;"",O25=""),"nein",IF(AND(J25&lt;&gt;"",O25&lt;&gt;""),VLOOKUP(O25,'.'!$G$98:$H$195,'.'!$H$98,FALSE),""))</f>
        <v/>
      </c>
      <c r="CA25" s="132" t="str">
        <f>IF($J25="","",VLOOKUP(J25,'.'!$C$89:$F$96,'.'!$D$89,FALSE))</f>
        <v/>
      </c>
      <c r="CB25" s="133" t="str">
        <f>IF($J25="","",VLOOKUP(J25,'.'!$C$89:$F$96,'.'!$E$89,FALSE))</f>
        <v/>
      </c>
      <c r="CC25" s="134" t="str">
        <f>IF($J25="","",VLOOKUP(J25,'.'!$C$89:$F$96,'.'!$F$89,FALSE))</f>
        <v/>
      </c>
      <c r="CD25" s="174" t="str">
        <f t="shared" si="18"/>
        <v/>
      </c>
      <c r="CE25" s="175" t="str">
        <f t="shared" si="19"/>
        <v/>
      </c>
      <c r="CF25" s="135" t="str">
        <f>IF(BY25="ja",VLOOKUP(M25,'.'!$C$98:$D$195,'.'!$D$98,FALSE),"")</f>
        <v/>
      </c>
      <c r="CG25" s="136" t="str">
        <f>IF(BZ25="ja",VLOOKUP(O25,'.'!$C$98:$D$195,'.'!$D$98,FALSE),"")</f>
        <v/>
      </c>
      <c r="CH25" s="135" t="str">
        <f t="shared" si="20"/>
        <v/>
      </c>
      <c r="CI25" s="143" t="str">
        <f t="shared" si="21"/>
        <v/>
      </c>
      <c r="CJ25" s="143">
        <f t="shared" si="22"/>
        <v>1962</v>
      </c>
      <c r="CK25" s="143">
        <f t="shared" si="23"/>
        <v>1962</v>
      </c>
      <c r="CM25" s="95" t="str">
        <f t="shared" si="24"/>
        <v>--</v>
      </c>
      <c r="CN25" s="164" t="str">
        <f>IFERROR(INDEX('..'!$U$4:$W$609,MATCH($CM25,'..'!$U$4:$U$609,0),2),"")</f>
        <v/>
      </c>
      <c r="CO25" s="95" t="str">
        <f>IFERROR(INDEX('..'!$U$4:$W$609,MATCH($CM25,'..'!$U$4:$U$609,0),3),"")</f>
        <v/>
      </c>
      <c r="CP25" s="164" t="str">
        <f>IFERROR(INDEX('..'!$Y$4:$AA$389,MATCH($CM25,'..'!$Y$4:$Y$389,0),2),"")</f>
        <v/>
      </c>
      <c r="CQ25" s="95" t="str">
        <f>IFERROR(INDEX('..'!$Y$4:$AA$389,MATCH($CM25,'..'!$Y$4:$Y$389,0),3),"")</f>
        <v/>
      </c>
      <c r="CR25" s="164" t="str">
        <f>IFERROR(INDEX('..'!$AC$4:$AE$224,MATCH($CM25,'..'!$AC$4:$AC$224,0),2),"")</f>
        <v/>
      </c>
      <c r="CS25" s="95" t="str">
        <f>IFERROR(INDEX('..'!$AC$4:$AE$224,MATCH($CM25,'..'!$AC$4:$AC$224,0),3),"")</f>
        <v/>
      </c>
      <c r="CU25" s="62">
        <v>10</v>
      </c>
      <c r="CV25" s="66" t="str">
        <f t="shared" si="25"/>
        <v/>
      </c>
      <c r="CW25" s="113" t="str">
        <f t="shared" si="25"/>
        <v/>
      </c>
      <c r="CX25" s="112" t="str">
        <f t="shared" si="26"/>
        <v/>
      </c>
      <c r="CY25" s="112" t="str">
        <f t="shared" si="2"/>
        <v/>
      </c>
      <c r="CZ25" s="112" t="str">
        <f t="shared" si="27"/>
        <v/>
      </c>
      <c r="DA25" s="112" t="str">
        <f t="shared" si="3"/>
        <v/>
      </c>
      <c r="DB25" s="70" t="str">
        <f t="shared" si="28"/>
        <v/>
      </c>
      <c r="DC25" s="104" t="str">
        <f>IF(F25="","",INDEX('..'!$R$3:$S$14,MATCH($F25,'..'!$R$3:$R$14,0),2))</f>
        <v/>
      </c>
    </row>
    <row r="26" spans="1:107" s="21" customFormat="1" ht="15.75" customHeight="1" x14ac:dyDescent="0.25">
      <c r="A26" s="319"/>
      <c r="B26" s="320"/>
      <c r="D26" s="321"/>
      <c r="E26" s="321"/>
      <c r="F26" s="321"/>
      <c r="G26" s="321"/>
      <c r="H26" s="332" t="str">
        <f t="shared" si="4"/>
        <v/>
      </c>
      <c r="I26" s="332"/>
      <c r="J26" s="270"/>
      <c r="K26" s="271"/>
      <c r="M26" s="318"/>
      <c r="N26" s="318"/>
      <c r="O26" s="318"/>
      <c r="P26" s="318"/>
      <c r="Q26" s="318"/>
      <c r="R26" s="318"/>
      <c r="S26" s="318"/>
      <c r="T26" s="318"/>
      <c r="U26" s="22"/>
      <c r="V26" s="324"/>
      <c r="W26" s="324"/>
      <c r="X26" s="343" t="str">
        <f t="shared" si="5"/>
        <v/>
      </c>
      <c r="Y26" s="343"/>
      <c r="Z26" s="328" t="str">
        <f t="shared" si="6"/>
        <v/>
      </c>
      <c r="AA26" s="328"/>
      <c r="AB26" s="329"/>
      <c r="AC26" s="329"/>
      <c r="AD26" s="343" t="str">
        <f t="shared" si="7"/>
        <v/>
      </c>
      <c r="AE26" s="343"/>
      <c r="AF26" s="328" t="str">
        <f t="shared" si="8"/>
        <v/>
      </c>
      <c r="AG26" s="328"/>
      <c r="AH26" s="324"/>
      <c r="AI26" s="324"/>
      <c r="AJ26" s="343" t="str">
        <f t="shared" si="9"/>
        <v/>
      </c>
      <c r="AK26" s="343"/>
      <c r="AL26" s="328" t="str">
        <f t="shared" si="10"/>
        <v/>
      </c>
      <c r="AM26" s="328"/>
      <c r="AN26" s="22"/>
      <c r="AO26" s="322" t="str">
        <f t="shared" si="0"/>
        <v/>
      </c>
      <c r="AP26" s="322"/>
      <c r="AQ26" s="280" t="str">
        <f t="shared" si="1"/>
        <v/>
      </c>
      <c r="AR26" s="280"/>
      <c r="AS26" s="275"/>
      <c r="AT26" s="275"/>
      <c r="AV26" s="284" t="str">
        <f t="shared" si="11"/>
        <v/>
      </c>
      <c r="AW26" s="285"/>
      <c r="AX26" s="281" t="str">
        <f t="shared" si="12"/>
        <v/>
      </c>
      <c r="AY26" s="237"/>
      <c r="AZ26" s="51" t="str">
        <f t="shared" si="13"/>
        <v/>
      </c>
      <c r="BA26" s="286"/>
      <c r="BB26" s="287"/>
      <c r="BC26" s="287"/>
      <c r="BD26" s="287"/>
      <c r="BE26" s="287"/>
      <c r="BF26" s="288"/>
      <c r="BG26" s="51" t="str">
        <f t="shared" si="14"/>
        <v/>
      </c>
      <c r="BH26" s="184"/>
      <c r="BI26" s="185"/>
      <c r="BJ26" s="184"/>
      <c r="BK26" s="185"/>
      <c r="BL26" s="201" t="str">
        <f t="shared" si="15"/>
        <v/>
      </c>
      <c r="BM26" s="202"/>
      <c r="BN26" s="202"/>
      <c r="BO26" s="202"/>
      <c r="BP26" s="202"/>
      <c r="BQ26" s="203"/>
      <c r="BT26" s="137" t="str">
        <f t="shared" si="16"/>
        <v/>
      </c>
      <c r="BU26" s="137" t="str">
        <f>IF(F26="","",VLOOKUP(F26,'.'!$C$22:$D$33,'.'!$D$22,FALSE))</f>
        <v/>
      </c>
      <c r="BV26" s="138" t="str">
        <f t="shared" si="17"/>
        <v/>
      </c>
      <c r="BW26" s="139" t="str">
        <f>IF(J26="","",VLOOKUP(J26,'.'!$C$35:$E$42,'.'!$D$35,FALSE))</f>
        <v/>
      </c>
      <c r="BX26" s="140" t="str">
        <f>IF(J26="","",VLOOKUP(J26,'.'!$C$35:$E$42,'.'!$E$35,FALSE))</f>
        <v/>
      </c>
      <c r="BY26" s="139" t="str">
        <f>IF(AND(J26&lt;&gt;"",M26=""),"nein",IF(AND(J26&lt;&gt;"",M26&lt;&gt;""),VLOOKUP(M26,'.'!$G$98:$H$195,'.'!$H$98,FALSE),""))</f>
        <v/>
      </c>
      <c r="BZ26" s="140" t="str">
        <f>IF(AND(J26&lt;&gt;"",O26=""),"nein",IF(AND(J26&lt;&gt;"",O26&lt;&gt;""),VLOOKUP(O26,'.'!$G$98:$H$195,'.'!$H$98,FALSE),""))</f>
        <v/>
      </c>
      <c r="CA26" s="141" t="str">
        <f>IF($J26="","",VLOOKUP(J26,'.'!$C$89:$F$96,'.'!$D$89,FALSE))</f>
        <v/>
      </c>
      <c r="CB26" s="137" t="str">
        <f>IF($J26="","",VLOOKUP(J26,'.'!$C$89:$F$96,'.'!$E$89,FALSE))</f>
        <v/>
      </c>
      <c r="CC26" s="138" t="str">
        <f>IF($J26="","",VLOOKUP(J26,'.'!$C$89:$F$96,'.'!$F$89,FALSE))</f>
        <v/>
      </c>
      <c r="CD26" s="176" t="str">
        <f t="shared" si="18"/>
        <v/>
      </c>
      <c r="CE26" s="177" t="str">
        <f t="shared" si="19"/>
        <v/>
      </c>
      <c r="CF26" s="139" t="str">
        <f>IF(BY26="ja",VLOOKUP(M26,'.'!$C$98:$D$195,'.'!$D$98,FALSE),"")</f>
        <v/>
      </c>
      <c r="CG26" s="140" t="str">
        <f>IF(BZ26="ja",VLOOKUP(O26,'.'!$C$98:$D$195,'.'!$D$98,FALSE),"")</f>
        <v/>
      </c>
      <c r="CH26" s="139" t="str">
        <f t="shared" si="20"/>
        <v/>
      </c>
      <c r="CI26" s="144" t="str">
        <f t="shared" si="21"/>
        <v/>
      </c>
      <c r="CJ26" s="144">
        <f t="shared" si="22"/>
        <v>1962</v>
      </c>
      <c r="CK26" s="144">
        <f t="shared" si="23"/>
        <v>1962</v>
      </c>
      <c r="CM26" s="60" t="str">
        <f t="shared" si="24"/>
        <v>--</v>
      </c>
      <c r="CN26" s="165" t="str">
        <f>IFERROR(INDEX('..'!$U$4:$W$609,MATCH($CM26,'..'!$U$4:$U$609,0),2),"")</f>
        <v/>
      </c>
      <c r="CO26" s="60" t="str">
        <f>IFERROR(INDEX('..'!$U$4:$W$609,MATCH($CM26,'..'!$U$4:$U$609,0),3),"")</f>
        <v/>
      </c>
      <c r="CP26" s="165" t="str">
        <f>IFERROR(INDEX('..'!$Y$4:$AA$389,MATCH($CM26,'..'!$Y$4:$Y$389,0),2),"")</f>
        <v/>
      </c>
      <c r="CQ26" s="60" t="str">
        <f>IFERROR(INDEX('..'!$Y$4:$AA$389,MATCH($CM26,'..'!$Y$4:$Y$389,0),3),"")</f>
        <v/>
      </c>
      <c r="CR26" s="165" t="str">
        <f>IFERROR(INDEX('..'!$AC$4:$AE$224,MATCH($CM26,'..'!$AC$4:$AC$224,0),2),"")</f>
        <v/>
      </c>
      <c r="CS26" s="60" t="str">
        <f>IFERROR(INDEX('..'!$AC$4:$AE$224,MATCH($CM26,'..'!$AC$4:$AC$224,0),3),"")</f>
        <v/>
      </c>
      <c r="CU26" s="63">
        <v>11</v>
      </c>
      <c r="CV26" s="67" t="str">
        <f t="shared" si="25"/>
        <v/>
      </c>
      <c r="CW26" s="107" t="str">
        <f t="shared" si="25"/>
        <v/>
      </c>
      <c r="CX26" s="115" t="str">
        <f t="shared" si="26"/>
        <v/>
      </c>
      <c r="CY26" s="115" t="str">
        <f t="shared" si="2"/>
        <v/>
      </c>
      <c r="CZ26" s="115" t="str">
        <f t="shared" si="27"/>
        <v/>
      </c>
      <c r="DA26" s="115" t="str">
        <f t="shared" si="3"/>
        <v/>
      </c>
      <c r="DB26" s="71" t="str">
        <f t="shared" si="28"/>
        <v/>
      </c>
      <c r="DC26" s="105" t="str">
        <f>IF(F26="","",INDEX('..'!$R$3:$S$14,MATCH($F26,'..'!$R$3:$R$14,0),2))</f>
        <v/>
      </c>
    </row>
    <row r="27" spans="1:107" s="21" customFormat="1" ht="15.75" customHeight="1" x14ac:dyDescent="0.25">
      <c r="A27" s="378" t="s">
        <v>1776</v>
      </c>
      <c r="B27" s="378"/>
      <c r="C27" s="378"/>
      <c r="D27" s="378"/>
      <c r="E27" s="378"/>
      <c r="F27" s="378"/>
      <c r="G27" s="378"/>
      <c r="H27" s="378"/>
      <c r="I27" s="378"/>
      <c r="J27" s="378"/>
      <c r="K27" s="378"/>
      <c r="L27" s="81"/>
      <c r="M27" s="378"/>
      <c r="N27" s="378"/>
      <c r="O27" s="378"/>
      <c r="P27" s="378"/>
      <c r="Q27" s="378"/>
      <c r="R27" s="378"/>
      <c r="S27" s="378"/>
      <c r="T27" s="378"/>
      <c r="U27" s="23"/>
      <c r="V27" s="333"/>
      <c r="W27" s="333"/>
      <c r="X27" s="333"/>
      <c r="Y27" s="333"/>
      <c r="Z27" s="333"/>
      <c r="AA27" s="333"/>
      <c r="AB27" s="333"/>
      <c r="AC27" s="333"/>
      <c r="AD27" s="333"/>
      <c r="AE27" s="333"/>
      <c r="AF27" s="333"/>
      <c r="AG27" s="333"/>
      <c r="AH27" s="333"/>
      <c r="AI27" s="333"/>
      <c r="AJ27" s="333"/>
      <c r="AK27" s="333"/>
      <c r="AL27" s="333"/>
      <c r="AM27" s="333"/>
      <c r="AN27" s="35"/>
      <c r="AO27" s="323" t="s">
        <v>1777</v>
      </c>
      <c r="AP27" s="323"/>
      <c r="AQ27" s="323"/>
      <c r="AR27" s="323"/>
      <c r="AS27" s="279" t="str">
        <f>IF(SUM(AS17:AT26)&gt;0,SUM(AS17:AT26),"")</f>
        <v/>
      </c>
      <c r="AT27" s="279"/>
      <c r="AV27" s="277"/>
      <c r="AW27" s="278"/>
      <c r="AX27" s="282" t="str">
        <f>IF(SUM(AX17:AY26)&gt;0,SUM(AX17:AY26),"")</f>
        <v/>
      </c>
      <c r="AY27" s="283"/>
      <c r="AZ27" s="52">
        <f>SUM(AZ17:BA26)</f>
        <v>0</v>
      </c>
      <c r="BA27" s="330"/>
      <c r="BB27" s="330"/>
      <c r="BC27" s="330"/>
      <c r="BD27" s="330"/>
      <c r="BE27" s="330"/>
      <c r="BF27" s="330"/>
      <c r="BG27" s="52">
        <f>SUM(BG17:BL26)</f>
        <v>0</v>
      </c>
      <c r="BH27" s="379"/>
      <c r="BI27" s="379"/>
      <c r="BJ27" s="379"/>
      <c r="BK27" s="379"/>
      <c r="BL27" s="379"/>
      <c r="BM27" s="379"/>
      <c r="BN27" s="379"/>
      <c r="BO27" s="379"/>
      <c r="BP27" s="379"/>
      <c r="BQ27" s="379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M27" s="50"/>
    </row>
    <row r="28" spans="1:107" s="82" customFormat="1" ht="7.5" customHeight="1" x14ac:dyDescent="0.25">
      <c r="A28" s="81"/>
      <c r="B28" s="23"/>
      <c r="D28" s="38"/>
      <c r="E28" s="38"/>
      <c r="F28" s="38"/>
      <c r="G28" s="38"/>
      <c r="H28" s="38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38"/>
      <c r="W28" s="38"/>
      <c r="X28" s="38"/>
      <c r="Y28" s="38"/>
      <c r="Z28" s="38"/>
      <c r="AA28" s="38"/>
      <c r="AB28" s="38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83"/>
      <c r="AT28" s="83"/>
      <c r="AV28" s="84"/>
      <c r="AW28" s="84"/>
      <c r="AX28" s="85"/>
      <c r="AY28" s="85"/>
      <c r="AZ28" s="52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  <c r="BQ28" s="86"/>
      <c r="CB28" s="89"/>
      <c r="CC28" s="89"/>
      <c r="CD28" s="50"/>
      <c r="CE28" s="50"/>
      <c r="CF28" s="50"/>
      <c r="CG28" s="50"/>
      <c r="CH28" s="89"/>
      <c r="CI28" s="89"/>
      <c r="CJ28" s="89"/>
      <c r="CK28" s="89"/>
      <c r="CM28" s="89"/>
    </row>
    <row r="29" spans="1:107" s="21" customFormat="1" ht="15" customHeight="1" thickBot="1" x14ac:dyDescent="0.3">
      <c r="A29" s="325" t="s">
        <v>1784</v>
      </c>
      <c r="B29" s="326"/>
      <c r="C29" s="326"/>
      <c r="D29" s="326"/>
      <c r="E29" s="326"/>
      <c r="F29" s="326"/>
      <c r="G29" s="326"/>
      <c r="H29" s="326"/>
      <c r="I29" s="326"/>
      <c r="J29" s="326"/>
      <c r="K29" s="326"/>
      <c r="L29" s="326"/>
      <c r="M29" s="326"/>
      <c r="N29" s="326"/>
      <c r="O29" s="326"/>
      <c r="P29" s="326"/>
      <c r="Q29" s="326"/>
      <c r="R29" s="326"/>
      <c r="S29" s="326"/>
      <c r="T29" s="326"/>
      <c r="U29" s="326"/>
      <c r="V29" s="326"/>
      <c r="W29" s="326"/>
      <c r="X29" s="326"/>
      <c r="Y29" s="326"/>
      <c r="Z29" s="326"/>
      <c r="AA29" s="326"/>
      <c r="AB29" s="326"/>
      <c r="AC29" s="326"/>
      <c r="AD29" s="326"/>
      <c r="AE29" s="326"/>
      <c r="AF29" s="326"/>
      <c r="AG29" s="326"/>
      <c r="AH29" s="326"/>
      <c r="AI29" s="326"/>
      <c r="AJ29" s="326"/>
      <c r="AK29" s="326"/>
      <c r="AL29" s="326"/>
      <c r="AM29" s="326"/>
      <c r="AN29" s="326"/>
      <c r="AO29" s="326"/>
      <c r="AP29" s="326"/>
      <c r="AQ29" s="326"/>
      <c r="AR29" s="326"/>
      <c r="AS29" s="326"/>
      <c r="AT29" s="326"/>
      <c r="AU29" s="326"/>
      <c r="AV29" s="326"/>
      <c r="AW29" s="326"/>
      <c r="AX29" s="326"/>
      <c r="AY29" s="326"/>
      <c r="AZ29" s="326"/>
      <c r="BA29" s="326"/>
      <c r="BB29" s="326"/>
      <c r="BC29" s="326"/>
      <c r="BD29" s="326"/>
      <c r="BE29" s="326"/>
      <c r="BF29" s="326"/>
      <c r="BG29" s="326"/>
      <c r="BH29" s="326"/>
      <c r="BI29" s="326"/>
      <c r="BJ29" s="326"/>
      <c r="BK29" s="326"/>
      <c r="BL29" s="326"/>
      <c r="BM29" s="326"/>
      <c r="BN29" s="326"/>
      <c r="BO29" s="326"/>
      <c r="BP29" s="326"/>
      <c r="BQ29" s="327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M29" s="50"/>
    </row>
    <row r="30" spans="1:107" s="21" customFormat="1" ht="37.5" customHeight="1" x14ac:dyDescent="0.25">
      <c r="A30" s="291" t="s">
        <v>39</v>
      </c>
      <c r="B30" s="291"/>
      <c r="C30" s="291"/>
      <c r="D30" s="291"/>
      <c r="E30" s="291"/>
      <c r="F30" s="291"/>
      <c r="G30" s="291"/>
      <c r="H30" s="291"/>
      <c r="I30" s="291"/>
      <c r="J30" s="291"/>
      <c r="K30" s="291"/>
      <c r="L30" s="8"/>
      <c r="M30" s="291" t="s">
        <v>1775</v>
      </c>
      <c r="N30" s="291"/>
      <c r="O30" s="291"/>
      <c r="P30" s="291"/>
      <c r="Q30" s="291"/>
      <c r="R30" s="291"/>
      <c r="S30" s="291"/>
      <c r="T30" s="291"/>
      <c r="U30" s="8"/>
      <c r="V30" s="248" t="s">
        <v>1778</v>
      </c>
      <c r="W30" s="248"/>
      <c r="X30" s="248"/>
      <c r="Y30" s="248"/>
      <c r="Z30" s="248"/>
      <c r="AA30" s="248"/>
      <c r="AB30" s="248"/>
      <c r="AC30" s="248"/>
      <c r="AD30" s="248"/>
      <c r="AE30" s="248"/>
      <c r="AF30" s="248"/>
      <c r="AG30" s="248"/>
      <c r="AH30" s="248"/>
      <c r="AI30" s="248"/>
      <c r="AJ30" s="248"/>
      <c r="AK30" s="248"/>
      <c r="AL30" s="248"/>
      <c r="AM30" s="248"/>
      <c r="AN30" s="8"/>
      <c r="AO30" s="248" t="s">
        <v>1779</v>
      </c>
      <c r="AP30" s="251"/>
      <c r="AQ30" s="273" t="s">
        <v>1780</v>
      </c>
      <c r="AR30" s="251"/>
      <c r="AS30" s="273" t="s">
        <v>1781</v>
      </c>
      <c r="AT30" s="248"/>
      <c r="AU30" s="42"/>
      <c r="AV30" s="350" t="s">
        <v>1782</v>
      </c>
      <c r="AW30" s="350"/>
      <c r="AX30" s="350"/>
      <c r="AY30" s="350"/>
      <c r="AZ30" s="351"/>
      <c r="BA30" s="248" t="s">
        <v>1783</v>
      </c>
      <c r="BB30" s="248"/>
      <c r="BC30" s="248"/>
      <c r="BD30" s="248"/>
      <c r="BE30" s="248"/>
      <c r="BF30" s="248"/>
      <c r="BG30" s="248"/>
      <c r="BH30" s="248"/>
      <c r="BI30" s="248"/>
      <c r="BJ30" s="248"/>
      <c r="BK30" s="248"/>
      <c r="BL30" s="248"/>
      <c r="BM30" s="248"/>
      <c r="BN30" s="248"/>
      <c r="BO30" s="248"/>
      <c r="BP30" s="248"/>
      <c r="BQ30" s="248"/>
      <c r="BT30" s="73" t="s">
        <v>39</v>
      </c>
      <c r="BU30" s="74" t="s">
        <v>270</v>
      </c>
      <c r="BV30" s="74" t="s">
        <v>267</v>
      </c>
      <c r="BW30" s="74" t="s">
        <v>41</v>
      </c>
      <c r="BX30" s="74" t="s">
        <v>260</v>
      </c>
      <c r="BY30" s="74" t="s">
        <v>262</v>
      </c>
      <c r="BZ30" s="75" t="s">
        <v>268</v>
      </c>
      <c r="CA30" s="75" t="s">
        <v>271</v>
      </c>
      <c r="CB30" s="118" t="s">
        <v>374</v>
      </c>
      <c r="CC30" s="118" t="s">
        <v>375</v>
      </c>
      <c r="CD30" s="50"/>
      <c r="CE30" s="50"/>
      <c r="CF30" s="50"/>
      <c r="CG30" s="50"/>
      <c r="CH30" s="50"/>
      <c r="CI30" s="50"/>
      <c r="CJ30" s="50"/>
      <c r="CK30" s="50"/>
      <c r="CM30" s="50"/>
    </row>
    <row r="31" spans="1:107" s="21" customFormat="1" ht="15.75" customHeight="1" x14ac:dyDescent="0.25">
      <c r="A31" s="380"/>
      <c r="B31" s="381"/>
      <c r="C31" s="381"/>
      <c r="D31" s="381"/>
      <c r="E31" s="381"/>
      <c r="F31" s="381"/>
      <c r="G31" s="381"/>
      <c r="H31" s="381"/>
      <c r="I31" s="381"/>
      <c r="J31" s="381"/>
      <c r="K31" s="382"/>
      <c r="L31" s="87"/>
      <c r="M31" s="380"/>
      <c r="N31" s="381"/>
      <c r="O31" s="381"/>
      <c r="P31" s="381"/>
      <c r="Q31" s="381"/>
      <c r="R31" s="381"/>
      <c r="S31" s="381"/>
      <c r="T31" s="382"/>
      <c r="U31" s="87"/>
      <c r="V31" s="364"/>
      <c r="W31" s="364"/>
      <c r="X31" s="364"/>
      <c r="Y31" s="364"/>
      <c r="Z31" s="364"/>
      <c r="AA31" s="364"/>
      <c r="AB31" s="364"/>
      <c r="AC31" s="364"/>
      <c r="AD31" s="364"/>
      <c r="AE31" s="364"/>
      <c r="AF31" s="364"/>
      <c r="AG31" s="364"/>
      <c r="AH31" s="364"/>
      <c r="AI31" s="364"/>
      <c r="AJ31" s="364"/>
      <c r="AK31" s="364"/>
      <c r="AL31" s="364"/>
      <c r="AM31" s="364"/>
      <c r="AN31" s="88"/>
      <c r="AO31" s="276" t="str">
        <f>$BV31</f>
        <v/>
      </c>
      <c r="AP31" s="276"/>
      <c r="AQ31" s="276" t="str">
        <f>IF(A31="STÜBÜ","-",IF(ISNUMBER($V31),$V31*2.5,""))</f>
        <v/>
      </c>
      <c r="AR31" s="276"/>
      <c r="AS31" s="346" t="str">
        <f>$BW31</f>
        <v/>
      </c>
      <c r="AT31" s="346"/>
      <c r="AU31" s="91"/>
      <c r="AV31" s="347"/>
      <c r="AW31" s="348"/>
      <c r="AX31" s="348"/>
      <c r="AY31" s="348"/>
      <c r="AZ31" s="349"/>
      <c r="BA31" s="331" t="str">
        <f>IF(ISBLANK($AV31),"",CONCATENATE($BZ31," ",CB31,$CA31," ",CC31))</f>
        <v/>
      </c>
      <c r="BB31" s="331"/>
      <c r="BC31" s="331"/>
      <c r="BD31" s="331"/>
      <c r="BE31" s="331"/>
      <c r="BF31" s="331"/>
      <c r="BG31" s="331"/>
      <c r="BH31" s="331"/>
      <c r="BI31" s="331"/>
      <c r="BJ31" s="331"/>
      <c r="BK31" s="331"/>
      <c r="BL31" s="331"/>
      <c r="BM31" s="331"/>
      <c r="BN31" s="331"/>
      <c r="BO31" s="331"/>
      <c r="BP31" s="331"/>
      <c r="BQ31" s="331"/>
      <c r="BT31" s="92" t="str">
        <f>IFERROR(INDEX('..'!$AG$3:$AH$8,MATCH($A31,'..'!$AG$3:$AG$8,0),2),"")</f>
        <v/>
      </c>
      <c r="BU31" s="92" t="str">
        <f>IF(ISBLANK($M31),"",INDEX('..'!$AJ$3:$AP$298,MATCH($M31,'..'!$AJ$3:$AJ$298,0),2))</f>
        <v/>
      </c>
      <c r="BV31" s="92" t="str">
        <f>IF(ISBLANK($M31),"",INDEX('..'!$AJ$3:$AP$298,MATCH($M31,'..'!$AJ$3:$AJ$298,0),4))</f>
        <v/>
      </c>
      <c r="BW31" s="92" t="str">
        <f>IF(ISBLANK($M31),"",INDEX('..'!$AJ$3:$AP$298,MATCH($M31,'..'!$AJ$3:$AJ$298,0),5))</f>
        <v/>
      </c>
      <c r="BX31" s="119" t="str">
        <f>IF(ISBLANK($M31),"",INDEX('..'!$AJ$3:$AP$298,MATCH($M31,'..'!$AJ$3:$AJ$298,0),6))</f>
        <v/>
      </c>
      <c r="BY31" s="92" t="str">
        <f>IF(ISBLANK($M31),"",INDEX('..'!$AJ$3:$AP$298,MATCH($M31,'..'!$AJ$3:$AJ$298,0),7))</f>
        <v/>
      </c>
      <c r="BZ31" s="92" t="str">
        <f>IFERROR(BY31*V31,"")</f>
        <v/>
      </c>
      <c r="CA31" s="92" t="str">
        <f>IFERROR(ROUNDUP($BZ31/200,0),"")</f>
        <v/>
      </c>
      <c r="CB31" s="92" t="s">
        <v>1822</v>
      </c>
      <c r="CC31" s="119" t="s">
        <v>1823</v>
      </c>
      <c r="CD31" s="50"/>
      <c r="CE31" s="50"/>
      <c r="CF31" s="50"/>
      <c r="CG31" s="50"/>
      <c r="CH31" s="50"/>
      <c r="CI31" s="50"/>
      <c r="CJ31" s="50"/>
      <c r="CK31" s="50"/>
      <c r="CM31" s="50"/>
    </row>
    <row r="32" spans="1:107" s="21" customFormat="1" ht="15.75" customHeight="1" x14ac:dyDescent="0.25">
      <c r="A32" s="315"/>
      <c r="B32" s="316"/>
      <c r="C32" s="316"/>
      <c r="D32" s="316"/>
      <c r="E32" s="316"/>
      <c r="F32" s="316"/>
      <c r="G32" s="316"/>
      <c r="H32" s="316"/>
      <c r="I32" s="316"/>
      <c r="J32" s="316"/>
      <c r="K32" s="317"/>
      <c r="L32" s="87"/>
      <c r="M32" s="315"/>
      <c r="N32" s="316"/>
      <c r="O32" s="316"/>
      <c r="P32" s="316"/>
      <c r="Q32" s="316"/>
      <c r="R32" s="316"/>
      <c r="S32" s="316"/>
      <c r="T32" s="317"/>
      <c r="U32" s="87"/>
      <c r="V32" s="311"/>
      <c r="W32" s="311"/>
      <c r="X32" s="311"/>
      <c r="Y32" s="311"/>
      <c r="Z32" s="311"/>
      <c r="AA32" s="311"/>
      <c r="AB32" s="311"/>
      <c r="AC32" s="311"/>
      <c r="AD32" s="311"/>
      <c r="AE32" s="311"/>
      <c r="AF32" s="311"/>
      <c r="AG32" s="311"/>
      <c r="AH32" s="311"/>
      <c r="AI32" s="311"/>
      <c r="AJ32" s="311"/>
      <c r="AK32" s="311"/>
      <c r="AL32" s="311"/>
      <c r="AM32" s="311"/>
      <c r="AN32" s="88"/>
      <c r="AO32" s="302" t="str">
        <f>$BV32</f>
        <v/>
      </c>
      <c r="AP32" s="302"/>
      <c r="AQ32" s="302" t="str">
        <f>IF(A32="STÜBÜ","-",IF(ISNUMBER($V32),$V32*2.5,""))</f>
        <v/>
      </c>
      <c r="AR32" s="302"/>
      <c r="AS32" s="303" t="str">
        <f>$BW32</f>
        <v/>
      </c>
      <c r="AT32" s="303"/>
      <c r="AU32" s="91"/>
      <c r="AV32" s="307"/>
      <c r="AW32" s="308"/>
      <c r="AX32" s="308"/>
      <c r="AY32" s="308"/>
      <c r="AZ32" s="309"/>
      <c r="BA32" s="274" t="str">
        <f t="shared" ref="BA32:BA33" si="29">IF(ISBLANK($AV32),"",CONCATENATE($BZ32," ",CB32,$CA32," ",CC32))</f>
        <v/>
      </c>
      <c r="BB32" s="274"/>
      <c r="BC32" s="274"/>
      <c r="BD32" s="274"/>
      <c r="BE32" s="274"/>
      <c r="BF32" s="274"/>
      <c r="BG32" s="274"/>
      <c r="BH32" s="274"/>
      <c r="BI32" s="274"/>
      <c r="BJ32" s="274"/>
      <c r="BK32" s="274"/>
      <c r="BL32" s="274"/>
      <c r="BM32" s="274"/>
      <c r="BN32" s="274"/>
      <c r="BO32" s="274"/>
      <c r="BP32" s="274"/>
      <c r="BQ32" s="274"/>
      <c r="BT32" s="33" t="str">
        <f>IFERROR(INDEX('..'!$AG$3:$AH$8,MATCH($A32,'..'!$AG$3:$AG$8,0),2),"")</f>
        <v/>
      </c>
      <c r="BU32" s="33" t="str">
        <f>IF(ISBLANK($M32),"",INDEX('..'!$AJ$3:$AP$298,MATCH($M32,'..'!$AJ$3:$AJ$298,0),2))</f>
        <v/>
      </c>
      <c r="BV32" s="33" t="str">
        <f>IF(ISBLANK($M32),"",INDEX('..'!$AJ$3:$AP$298,MATCH($M32,'..'!$AJ$3:$AJ$298,0),4))</f>
        <v/>
      </c>
      <c r="BW32" s="33" t="str">
        <f>IF(ISBLANK($M32),"",INDEX('..'!$AJ$3:$AP$298,MATCH($M32,'..'!$AJ$3:$AJ$298,0),5))</f>
        <v/>
      </c>
      <c r="BX32" s="120" t="str">
        <f>IF(ISBLANK($M32),"",INDEX('..'!$AJ$3:$AP$298,MATCH($M32,'..'!$AJ$3:$AJ$298,0),6))</f>
        <v/>
      </c>
      <c r="BY32" s="33" t="str">
        <f>IF(ISBLANK($M32),"",INDEX('..'!$AJ$3:$AP$298,MATCH($M32,'..'!$AJ$3:$AJ$298,0),7))</f>
        <v/>
      </c>
      <c r="BZ32" s="33" t="str">
        <f t="shared" ref="BZ32:BZ33" si="30">IFERROR(BY32*V32,"")</f>
        <v/>
      </c>
      <c r="CA32" s="33" t="str">
        <f t="shared" ref="CA32:CA33" si="31">IFERROR(ROUNDUP($BZ32/200,0),"")</f>
        <v/>
      </c>
      <c r="CB32" s="33" t="s">
        <v>1822</v>
      </c>
      <c r="CC32" s="120" t="s">
        <v>1823</v>
      </c>
      <c r="CD32" s="50"/>
      <c r="CE32" s="50"/>
      <c r="CF32" s="50"/>
      <c r="CG32" s="50"/>
      <c r="CH32" s="50"/>
      <c r="CI32" s="50"/>
      <c r="CJ32" s="50"/>
      <c r="CK32" s="50"/>
      <c r="CM32" s="50"/>
    </row>
    <row r="33" spans="1:93" s="21" customFormat="1" ht="15.75" customHeight="1" x14ac:dyDescent="0.25">
      <c r="A33" s="312"/>
      <c r="B33" s="313"/>
      <c r="C33" s="313"/>
      <c r="D33" s="313"/>
      <c r="E33" s="313"/>
      <c r="F33" s="313"/>
      <c r="G33" s="313"/>
      <c r="H33" s="313"/>
      <c r="I33" s="313"/>
      <c r="J33" s="313"/>
      <c r="K33" s="314"/>
      <c r="L33" s="87"/>
      <c r="M33" s="312"/>
      <c r="N33" s="313"/>
      <c r="O33" s="313"/>
      <c r="P33" s="313"/>
      <c r="Q33" s="313"/>
      <c r="R33" s="313"/>
      <c r="S33" s="313"/>
      <c r="T33" s="314"/>
      <c r="U33" s="87"/>
      <c r="V33" s="300"/>
      <c r="W33" s="300"/>
      <c r="X33" s="300"/>
      <c r="Y33" s="300"/>
      <c r="Z33" s="300"/>
      <c r="AA33" s="300"/>
      <c r="AB33" s="300"/>
      <c r="AC33" s="300"/>
      <c r="AD33" s="300"/>
      <c r="AE33" s="300"/>
      <c r="AF33" s="300"/>
      <c r="AG33" s="300"/>
      <c r="AH33" s="300"/>
      <c r="AI33" s="300"/>
      <c r="AJ33" s="300"/>
      <c r="AK33" s="300"/>
      <c r="AL33" s="300"/>
      <c r="AM33" s="300"/>
      <c r="AN33" s="88"/>
      <c r="AO33" s="301" t="str">
        <f>$BV33</f>
        <v/>
      </c>
      <c r="AP33" s="301"/>
      <c r="AQ33" s="301" t="str">
        <f>IF(A33="STÜBÜ","-",IF(ISNUMBER($V33),$V33*2.5,""))</f>
        <v/>
      </c>
      <c r="AR33" s="301"/>
      <c r="AS33" s="345" t="str">
        <f>$BW33</f>
        <v/>
      </c>
      <c r="AT33" s="345"/>
      <c r="AU33" s="90"/>
      <c r="AV33" s="304"/>
      <c r="AW33" s="305"/>
      <c r="AX33" s="305"/>
      <c r="AY33" s="305"/>
      <c r="AZ33" s="306"/>
      <c r="BA33" s="390" t="str">
        <f t="shared" si="29"/>
        <v/>
      </c>
      <c r="BB33" s="390"/>
      <c r="BC33" s="390"/>
      <c r="BD33" s="390"/>
      <c r="BE33" s="390"/>
      <c r="BF33" s="390"/>
      <c r="BG33" s="390"/>
      <c r="BH33" s="390"/>
      <c r="BI33" s="390"/>
      <c r="BJ33" s="390"/>
      <c r="BK33" s="390"/>
      <c r="BL33" s="390"/>
      <c r="BM33" s="390"/>
      <c r="BN33" s="390"/>
      <c r="BO33" s="390"/>
      <c r="BP33" s="390"/>
      <c r="BQ33" s="390"/>
      <c r="BT33" s="34" t="str">
        <f>IFERROR(INDEX('..'!$AG$3:$AH$8,MATCH($A33,'..'!$AG$3:$AG$8,0),2),"")</f>
        <v/>
      </c>
      <c r="BU33" s="34" t="str">
        <f>IF(ISBLANK($M33),"",INDEX('..'!$AJ$3:$AP$298,MATCH($M33,'..'!$AJ$3:$AJ$298,0),2))</f>
        <v/>
      </c>
      <c r="BV33" s="34" t="str">
        <f>IF(ISBLANK($M33),"",INDEX('..'!$AJ$3:$AP$298,MATCH($M33,'..'!$AJ$3:$AJ$298,0),4))</f>
        <v/>
      </c>
      <c r="BW33" s="34" t="str">
        <f>IF(ISBLANK($M33),"",INDEX('..'!$AJ$3:$AP$298,MATCH($M33,'..'!$AJ$3:$AJ$298,0),5))</f>
        <v/>
      </c>
      <c r="BX33" s="121" t="str">
        <f>IF(ISBLANK($M33),"",INDEX('..'!$AJ$3:$AP$298,MATCH($M33,'..'!$AJ$3:$AJ$298,0),6))</f>
        <v/>
      </c>
      <c r="BY33" s="34" t="str">
        <f>IF(ISBLANK($M33),"",INDEX('..'!$AJ$3:$AP$298,MATCH($M33,'..'!$AJ$3:$AJ$298,0),7))</f>
        <v/>
      </c>
      <c r="BZ33" s="34" t="str">
        <f t="shared" si="30"/>
        <v/>
      </c>
      <c r="CA33" s="34" t="str">
        <f t="shared" si="31"/>
        <v/>
      </c>
      <c r="CB33" s="34" t="s">
        <v>1822</v>
      </c>
      <c r="CC33" s="121" t="s">
        <v>1823</v>
      </c>
      <c r="CD33" s="50"/>
      <c r="CE33" s="50"/>
      <c r="CF33" s="50"/>
      <c r="CG33" s="50"/>
      <c r="CH33" s="50"/>
      <c r="CI33" s="50"/>
      <c r="CJ33" s="50"/>
      <c r="CK33" s="50"/>
      <c r="CM33" s="50"/>
    </row>
    <row r="34" spans="1:93" s="21" customFormat="1" ht="15.75" customHeight="1" x14ac:dyDescent="0.25">
      <c r="A34" s="299" t="s">
        <v>1776</v>
      </c>
      <c r="B34" s="299"/>
      <c r="C34" s="299"/>
      <c r="D34" s="299"/>
      <c r="E34" s="299"/>
      <c r="F34" s="299"/>
      <c r="G34" s="299"/>
      <c r="H34" s="299"/>
      <c r="I34" s="299"/>
      <c r="J34" s="116"/>
      <c r="K34" s="116"/>
      <c r="L34" s="14"/>
      <c r="M34" s="116"/>
      <c r="N34" s="116"/>
      <c r="O34" s="116"/>
      <c r="P34" s="116"/>
      <c r="Q34" s="116"/>
      <c r="R34" s="116"/>
      <c r="S34" s="116"/>
      <c r="T34" s="116"/>
      <c r="U34" s="14"/>
      <c r="V34" s="310"/>
      <c r="W34" s="310"/>
      <c r="X34" s="310"/>
      <c r="Y34" s="310"/>
      <c r="Z34" s="310"/>
      <c r="AA34" s="310"/>
      <c r="AB34" s="310"/>
      <c r="AC34" s="310"/>
      <c r="AD34" s="310"/>
      <c r="AE34" s="310"/>
      <c r="AF34" s="310"/>
      <c r="AG34" s="310"/>
      <c r="AH34" s="310"/>
      <c r="AI34" s="310"/>
      <c r="AJ34" s="310"/>
      <c r="AK34" s="310"/>
      <c r="AL34" s="310"/>
      <c r="AM34" s="310"/>
      <c r="AN34" s="14"/>
      <c r="AO34" s="344"/>
      <c r="AP34" s="344"/>
      <c r="AQ34" s="344"/>
      <c r="AR34" s="344"/>
      <c r="AS34" s="344"/>
      <c r="AT34" s="344"/>
      <c r="AU34" s="14"/>
      <c r="AV34" s="344"/>
      <c r="AW34" s="344"/>
      <c r="AX34" s="344"/>
      <c r="AY34" s="344"/>
      <c r="AZ34" s="344"/>
      <c r="BA34" s="344"/>
      <c r="BB34" s="344"/>
      <c r="BC34" s="344"/>
      <c r="BD34" s="344"/>
      <c r="BE34" s="344"/>
      <c r="BF34" s="344"/>
      <c r="BG34" s="344"/>
      <c r="BH34" s="344"/>
      <c r="BI34" s="344"/>
      <c r="BJ34" s="344"/>
      <c r="BK34" s="344"/>
      <c r="BL34" s="344"/>
      <c r="BM34" s="344"/>
      <c r="BN34" s="344"/>
      <c r="BO34" s="344"/>
      <c r="BP34" s="344"/>
      <c r="BQ34" s="344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M34" s="50"/>
    </row>
    <row r="35" spans="1:93" s="13" customFormat="1" ht="100.5" customHeight="1" x14ac:dyDescent="0.25">
      <c r="A35" s="376" t="s">
        <v>1785</v>
      </c>
      <c r="B35" s="376"/>
      <c r="C35" s="376"/>
      <c r="D35" s="376"/>
      <c r="E35" s="376"/>
      <c r="F35" s="376"/>
      <c r="G35" s="376"/>
      <c r="H35" s="376"/>
      <c r="I35" s="376"/>
      <c r="J35" s="376"/>
      <c r="K35" s="376"/>
      <c r="L35" s="376"/>
      <c r="M35" s="376"/>
      <c r="N35" s="376"/>
      <c r="O35" s="376"/>
      <c r="P35" s="376"/>
      <c r="Q35" s="376"/>
      <c r="R35" s="376"/>
      <c r="S35" s="376"/>
      <c r="T35" s="376"/>
      <c r="U35" s="376"/>
      <c r="V35" s="376"/>
      <c r="W35" s="376"/>
      <c r="X35" s="376"/>
      <c r="Y35" s="376"/>
      <c r="Z35" s="376"/>
      <c r="AA35" s="376"/>
      <c r="AB35" s="376"/>
      <c r="AC35" s="376"/>
      <c r="AD35" s="376"/>
      <c r="AE35" s="376"/>
      <c r="AF35" s="376"/>
      <c r="AG35" s="376"/>
      <c r="AH35" s="376"/>
      <c r="AI35" s="376"/>
      <c r="AJ35" s="376"/>
      <c r="AK35" s="376"/>
      <c r="AL35" s="376"/>
      <c r="AM35" s="376"/>
      <c r="AN35" s="376"/>
      <c r="AO35" s="376"/>
      <c r="AP35" s="376"/>
      <c r="AQ35" s="376"/>
      <c r="AR35" s="376"/>
      <c r="AS35" s="376"/>
      <c r="AT35" s="376"/>
      <c r="AU35" s="376"/>
      <c r="AV35" s="376"/>
      <c r="AW35" s="376"/>
      <c r="AX35" s="376"/>
      <c r="AY35" s="376"/>
      <c r="AZ35" s="376"/>
      <c r="BA35" s="376"/>
      <c r="BB35" s="376"/>
      <c r="BC35" s="376"/>
      <c r="BD35" s="376"/>
      <c r="BE35" s="376"/>
      <c r="BF35" s="376"/>
      <c r="BG35" s="376"/>
      <c r="BH35" s="376"/>
      <c r="BI35" s="376"/>
      <c r="BJ35" s="376"/>
      <c r="BK35" s="376"/>
      <c r="BL35" s="376"/>
      <c r="BM35" s="376"/>
      <c r="BN35" s="376"/>
      <c r="BO35" s="376"/>
      <c r="BP35" s="376"/>
      <c r="BQ35" s="376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M35" s="47"/>
      <c r="CO35" s="68"/>
    </row>
    <row r="36" spans="1:93" ht="15" customHeight="1" x14ac:dyDescent="0.25">
      <c r="A36" s="389" t="s">
        <v>1786</v>
      </c>
      <c r="B36" s="389"/>
      <c r="C36" s="389"/>
      <c r="D36" s="389"/>
      <c r="E36" s="389"/>
      <c r="F36" s="389"/>
      <c r="G36" s="389"/>
      <c r="H36" s="389"/>
      <c r="I36" s="389"/>
      <c r="J36" s="389"/>
      <c r="K36" s="389"/>
      <c r="L36" s="389"/>
      <c r="M36" s="389"/>
      <c r="N36" s="389"/>
      <c r="O36" s="389"/>
      <c r="P36" s="389"/>
      <c r="Q36" s="389"/>
      <c r="R36" s="389"/>
      <c r="S36" s="389"/>
      <c r="T36" s="389"/>
      <c r="U36" s="389"/>
      <c r="V36" s="389"/>
      <c r="W36" s="389"/>
      <c r="X36" s="389"/>
      <c r="Y36" s="389"/>
      <c r="Z36" s="389"/>
      <c r="AA36" s="389"/>
      <c r="AB36" s="389"/>
      <c r="AC36" s="389"/>
      <c r="AD36" s="389"/>
      <c r="AE36" s="389"/>
      <c r="AF36" s="389"/>
      <c r="AG36" s="389"/>
      <c r="AH36" s="389"/>
      <c r="AI36" s="389"/>
      <c r="AJ36" s="389"/>
      <c r="AK36" s="389"/>
      <c r="AL36" s="389"/>
      <c r="AM36" s="389"/>
      <c r="AN36" s="389"/>
      <c r="AO36" s="389"/>
      <c r="AP36" s="389"/>
      <c r="AQ36" s="389"/>
      <c r="AR36" s="389"/>
      <c r="AS36" s="389"/>
      <c r="AT36" s="389"/>
      <c r="AU36" s="389"/>
      <c r="AV36" s="389"/>
      <c r="AW36" s="389"/>
      <c r="AX36" s="389"/>
      <c r="AY36" s="389"/>
      <c r="AZ36" s="389"/>
      <c r="BA36" s="389"/>
      <c r="BB36" s="389"/>
      <c r="BC36" s="389"/>
      <c r="BD36" s="389"/>
      <c r="BE36" s="389"/>
      <c r="BF36" s="389"/>
      <c r="BG36" s="389"/>
      <c r="BH36" s="389"/>
      <c r="BI36" s="389"/>
      <c r="BJ36" s="389"/>
      <c r="BK36" s="389"/>
      <c r="BL36" s="389"/>
      <c r="BM36" s="389"/>
      <c r="BN36" s="389"/>
      <c r="BO36" s="389"/>
      <c r="BP36" s="389"/>
      <c r="BQ36" s="389"/>
    </row>
    <row r="37" spans="1:93" ht="15.75" customHeight="1" x14ac:dyDescent="0.25">
      <c r="A37" s="228" t="s">
        <v>367</v>
      </c>
      <c r="B37" s="205"/>
      <c r="C37" s="21"/>
      <c r="D37" s="206" t="s">
        <v>376</v>
      </c>
      <c r="E37" s="206"/>
      <c r="F37" s="206">
        <v>18</v>
      </c>
      <c r="G37" s="206"/>
      <c r="H37" s="207">
        <v>2</v>
      </c>
      <c r="I37" s="207"/>
      <c r="J37" s="208" t="s">
        <v>4</v>
      </c>
      <c r="K37" s="209"/>
      <c r="L37" s="21"/>
      <c r="M37" s="206" t="s">
        <v>1469</v>
      </c>
      <c r="N37" s="206"/>
      <c r="O37" s="210"/>
      <c r="P37" s="210"/>
      <c r="Q37" s="210" t="s">
        <v>1463</v>
      </c>
      <c r="R37" s="210"/>
      <c r="S37" s="225"/>
      <c r="T37" s="225"/>
      <c r="U37" s="22"/>
      <c r="V37" s="211">
        <v>200</v>
      </c>
      <c r="W37" s="211"/>
      <c r="X37" s="212">
        <v>18</v>
      </c>
      <c r="Y37" s="212"/>
      <c r="Z37" s="212">
        <v>1500</v>
      </c>
      <c r="AA37" s="212"/>
      <c r="AB37" s="226"/>
      <c r="AC37" s="226"/>
      <c r="AD37" s="214"/>
      <c r="AE37" s="214"/>
      <c r="AF37" s="214"/>
      <c r="AG37" s="214"/>
      <c r="AH37" s="227"/>
      <c r="AI37" s="227"/>
      <c r="AJ37" s="214"/>
      <c r="AK37" s="214"/>
      <c r="AL37" s="214"/>
      <c r="AM37" s="214"/>
      <c r="AN37" s="22"/>
      <c r="AO37" s="216">
        <v>200</v>
      </c>
      <c r="AP37" s="216"/>
      <c r="AQ37" s="217">
        <v>4</v>
      </c>
      <c r="AR37" s="217"/>
      <c r="AS37" s="206">
        <v>50</v>
      </c>
      <c r="AT37" s="206"/>
      <c r="AU37" s="21"/>
      <c r="AV37" s="218">
        <v>100</v>
      </c>
      <c r="AW37" s="219"/>
      <c r="AX37" s="222">
        <v>200</v>
      </c>
      <c r="AY37" s="221"/>
      <c r="AZ37" s="51"/>
      <c r="BA37" s="198" t="s">
        <v>1788</v>
      </c>
      <c r="BB37" s="199"/>
      <c r="BC37" s="199"/>
      <c r="BD37" s="199"/>
      <c r="BE37" s="199"/>
      <c r="BF37" s="200"/>
      <c r="BG37" s="51"/>
      <c r="BH37" s="182"/>
      <c r="BI37" s="183"/>
      <c r="BJ37" s="161"/>
      <c r="BK37" s="161"/>
      <c r="BL37" s="201" t="s">
        <v>1458</v>
      </c>
      <c r="BM37" s="202"/>
      <c r="BN37" s="202"/>
      <c r="BO37" s="202"/>
      <c r="BP37" s="202"/>
      <c r="BQ37" s="203"/>
    </row>
    <row r="38" spans="1:93" ht="15.75" customHeight="1" x14ac:dyDescent="0.25">
      <c r="A38" s="204" t="s">
        <v>368</v>
      </c>
      <c r="B38" s="205"/>
      <c r="C38" s="21"/>
      <c r="D38" s="223" t="s">
        <v>376</v>
      </c>
      <c r="E38" s="223"/>
      <c r="F38" s="223">
        <v>18</v>
      </c>
      <c r="G38" s="223"/>
      <c r="H38" s="224">
        <v>2</v>
      </c>
      <c r="I38" s="224"/>
      <c r="J38" s="208" t="s">
        <v>4</v>
      </c>
      <c r="K38" s="209"/>
      <c r="L38" s="21"/>
      <c r="M38" s="206" t="s">
        <v>1459</v>
      </c>
      <c r="N38" s="206"/>
      <c r="O38" s="210"/>
      <c r="P38" s="210"/>
      <c r="Q38" s="225"/>
      <c r="R38" s="225"/>
      <c r="S38" s="225"/>
      <c r="T38" s="225"/>
      <c r="U38" s="22"/>
      <c r="V38" s="211">
        <v>200</v>
      </c>
      <c r="W38" s="211"/>
      <c r="X38" s="212">
        <v>18</v>
      </c>
      <c r="Y38" s="212"/>
      <c r="Z38" s="212">
        <v>1500</v>
      </c>
      <c r="AA38" s="212"/>
      <c r="AB38" s="226"/>
      <c r="AC38" s="226"/>
      <c r="AD38" s="214"/>
      <c r="AE38" s="214"/>
      <c r="AF38" s="214"/>
      <c r="AG38" s="214"/>
      <c r="AH38" s="227"/>
      <c r="AI38" s="227"/>
      <c r="AJ38" s="214"/>
      <c r="AK38" s="214"/>
      <c r="AL38" s="214"/>
      <c r="AM38" s="214"/>
      <c r="AN38" s="22"/>
      <c r="AO38" s="216">
        <v>200</v>
      </c>
      <c r="AP38" s="216"/>
      <c r="AQ38" s="217">
        <v>4</v>
      </c>
      <c r="AR38" s="217"/>
      <c r="AS38" s="206">
        <v>50</v>
      </c>
      <c r="AT38" s="206"/>
      <c r="AU38" s="21"/>
      <c r="AV38" s="218">
        <v>100</v>
      </c>
      <c r="AW38" s="219"/>
      <c r="AX38" s="220">
        <v>200</v>
      </c>
      <c r="AY38" s="221"/>
      <c r="AZ38" s="51"/>
      <c r="BA38" s="198" t="s">
        <v>1789</v>
      </c>
      <c r="BB38" s="199"/>
      <c r="BC38" s="199"/>
      <c r="BD38" s="199"/>
      <c r="BE38" s="199"/>
      <c r="BF38" s="200"/>
      <c r="BG38" s="51"/>
      <c r="BH38" s="182"/>
      <c r="BI38" s="183"/>
      <c r="BJ38" s="161"/>
      <c r="BK38" s="161"/>
      <c r="BL38" s="201" t="s">
        <v>1459</v>
      </c>
      <c r="BM38" s="202"/>
      <c r="BN38" s="202"/>
      <c r="BO38" s="202"/>
      <c r="BP38" s="202"/>
      <c r="BQ38" s="203"/>
    </row>
    <row r="39" spans="1:93" ht="15.75" customHeight="1" x14ac:dyDescent="0.25">
      <c r="A39" s="204" t="s">
        <v>369</v>
      </c>
      <c r="B39" s="205"/>
      <c r="C39" s="21"/>
      <c r="D39" s="206" t="s">
        <v>376</v>
      </c>
      <c r="E39" s="206"/>
      <c r="F39" s="206">
        <v>26</v>
      </c>
      <c r="G39" s="206"/>
      <c r="H39" s="207">
        <v>4.17</v>
      </c>
      <c r="I39" s="207"/>
      <c r="J39" s="208" t="s">
        <v>18</v>
      </c>
      <c r="K39" s="209"/>
      <c r="L39" s="21"/>
      <c r="M39" s="206" t="s">
        <v>1472</v>
      </c>
      <c r="N39" s="206"/>
      <c r="O39" s="210" t="s">
        <v>1472</v>
      </c>
      <c r="P39" s="210"/>
      <c r="Q39" s="210" t="s">
        <v>1463</v>
      </c>
      <c r="R39" s="210"/>
      <c r="S39" s="210" t="s">
        <v>1463</v>
      </c>
      <c r="T39" s="210"/>
      <c r="U39" s="22"/>
      <c r="V39" s="211">
        <v>50</v>
      </c>
      <c r="W39" s="211"/>
      <c r="X39" s="212">
        <v>37</v>
      </c>
      <c r="Y39" s="212"/>
      <c r="Z39" s="212">
        <v>100</v>
      </c>
      <c r="AA39" s="212"/>
      <c r="AB39" s="213">
        <v>35</v>
      </c>
      <c r="AC39" s="213"/>
      <c r="AD39" s="214">
        <v>33</v>
      </c>
      <c r="AE39" s="214"/>
      <c r="AF39" s="214">
        <v>200</v>
      </c>
      <c r="AG39" s="214"/>
      <c r="AH39" s="215">
        <v>35</v>
      </c>
      <c r="AI39" s="215"/>
      <c r="AJ39" s="214">
        <v>33</v>
      </c>
      <c r="AK39" s="214"/>
      <c r="AL39" s="214">
        <v>200</v>
      </c>
      <c r="AM39" s="214"/>
      <c r="AN39" s="22"/>
      <c r="AO39" s="216">
        <v>120</v>
      </c>
      <c r="AP39" s="216"/>
      <c r="AQ39" s="217">
        <v>5</v>
      </c>
      <c r="AR39" s="217"/>
      <c r="AS39" s="206">
        <v>25</v>
      </c>
      <c r="AT39" s="206"/>
      <c r="AU39" s="21"/>
      <c r="AV39" s="218">
        <v>30</v>
      </c>
      <c r="AW39" s="219"/>
      <c r="AX39" s="220">
        <v>125.1</v>
      </c>
      <c r="AY39" s="221"/>
      <c r="AZ39" s="51"/>
      <c r="BA39" s="198" t="s">
        <v>1787</v>
      </c>
      <c r="BB39" s="199"/>
      <c r="BC39" s="199"/>
      <c r="BD39" s="199"/>
      <c r="BE39" s="199"/>
      <c r="BF39" s="200"/>
      <c r="BG39" s="51"/>
      <c r="BH39" s="182"/>
      <c r="BI39" s="183"/>
      <c r="BJ39" s="161"/>
      <c r="BK39" s="161"/>
      <c r="BL39" s="201" t="s">
        <v>1460</v>
      </c>
      <c r="BM39" s="202"/>
      <c r="BN39" s="202"/>
      <c r="BO39" s="202"/>
      <c r="BP39" s="202"/>
      <c r="BQ39" s="203"/>
    </row>
    <row r="40" spans="1:93" ht="8.25" customHeight="1" x14ac:dyDescent="0.25">
      <c r="A40" s="16"/>
      <c r="B40" s="16"/>
      <c r="C40" s="11"/>
      <c r="D40" s="17"/>
      <c r="E40" s="17"/>
      <c r="F40" s="12"/>
      <c r="G40" s="12"/>
      <c r="H40" s="11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8"/>
      <c r="W40" s="18"/>
      <c r="X40" s="18"/>
      <c r="Y40" s="18"/>
      <c r="Z40" s="18"/>
      <c r="AA40" s="18"/>
      <c r="AB40" s="11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9"/>
      <c r="AN40" s="19"/>
      <c r="AO40" s="11"/>
      <c r="AP40" s="19"/>
      <c r="AQ40" s="19"/>
      <c r="AR40" s="19"/>
      <c r="AS40" s="19"/>
      <c r="AT40" s="17"/>
      <c r="AU40" s="17"/>
      <c r="AV40" s="17"/>
      <c r="AW40" s="17"/>
      <c r="AX40" s="17"/>
      <c r="AY40" s="17"/>
      <c r="AZ40" s="11"/>
      <c r="BA40" s="20"/>
      <c r="BB40" s="20"/>
      <c r="BC40" s="20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</row>
    <row r="41" spans="1:93" s="36" customFormat="1" ht="15.75" customHeight="1" x14ac:dyDescent="0.25">
      <c r="A41" s="375" t="s">
        <v>1797</v>
      </c>
      <c r="B41" s="375"/>
      <c r="C41" s="375"/>
      <c r="D41" s="375"/>
      <c r="E41" s="375"/>
      <c r="F41" s="375"/>
      <c r="G41" s="375"/>
      <c r="H41" s="375"/>
      <c r="I41" s="375"/>
      <c r="J41" s="375"/>
      <c r="K41" s="375"/>
      <c r="L41" s="375"/>
      <c r="M41" s="375"/>
      <c r="N41" s="375"/>
      <c r="O41" s="375"/>
      <c r="P41" s="375"/>
      <c r="Q41" s="375"/>
      <c r="R41" s="375"/>
      <c r="S41" s="375"/>
      <c r="T41" s="375"/>
      <c r="U41" s="375"/>
      <c r="V41" s="375"/>
      <c r="W41" s="375"/>
      <c r="X41" s="375"/>
      <c r="Y41" s="375"/>
      <c r="Z41" s="375"/>
      <c r="AA41" s="375"/>
      <c r="AB41" s="375"/>
      <c r="AC41" s="375"/>
      <c r="AD41" s="375"/>
      <c r="AE41" s="375"/>
      <c r="AF41" s="375"/>
      <c r="AG41" s="375"/>
      <c r="AH41" s="375"/>
      <c r="AI41" s="375"/>
      <c r="AJ41" s="375"/>
      <c r="AK41" s="375"/>
      <c r="AL41" s="375"/>
      <c r="AM41" s="375"/>
      <c r="AN41" s="375"/>
      <c r="AO41" s="375"/>
      <c r="AP41" s="375"/>
      <c r="AQ41" s="375"/>
      <c r="AR41" s="375"/>
      <c r="AS41" s="375"/>
      <c r="AT41" s="375"/>
      <c r="AU41" s="375"/>
      <c r="AV41" s="375"/>
      <c r="AW41" s="375"/>
      <c r="AX41" s="375"/>
      <c r="AY41" s="375"/>
      <c r="AZ41" s="93"/>
      <c r="BA41" s="178" t="s">
        <v>1793</v>
      </c>
      <c r="BB41" s="178"/>
      <c r="BC41" s="178"/>
      <c r="BD41" s="178"/>
      <c r="BE41" s="178"/>
      <c r="BF41" s="178"/>
      <c r="BG41" s="178"/>
      <c r="BH41" s="178"/>
      <c r="BI41" s="178"/>
      <c r="BJ41" s="178"/>
      <c r="BK41" s="178"/>
      <c r="BL41" s="178"/>
      <c r="BM41" s="178"/>
      <c r="BN41" s="178"/>
      <c r="BO41" s="178"/>
      <c r="BP41" s="178"/>
      <c r="BQ41" s="178"/>
      <c r="CB41" s="49"/>
      <c r="CC41" s="49"/>
      <c r="CD41" s="49"/>
      <c r="CE41" s="49"/>
      <c r="CF41" s="49"/>
      <c r="CG41" s="49"/>
      <c r="CH41" s="49"/>
      <c r="CI41" s="49"/>
      <c r="CJ41" s="49"/>
      <c r="CK41" s="49"/>
      <c r="CM41" s="49"/>
    </row>
    <row r="42" spans="1:93" s="37" customFormat="1" ht="16.5" customHeight="1" x14ac:dyDescent="0.25">
      <c r="A42" s="373" t="s">
        <v>1820</v>
      </c>
      <c r="B42" s="373"/>
      <c r="C42" s="373"/>
      <c r="D42" s="373"/>
      <c r="E42" s="373"/>
      <c r="F42" s="373"/>
      <c r="G42" s="373"/>
      <c r="H42" s="373"/>
      <c r="I42" s="373"/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3"/>
      <c r="AD42" s="373"/>
      <c r="AE42" s="373"/>
      <c r="AF42" s="373"/>
      <c r="AG42" s="373"/>
      <c r="AH42" s="373"/>
      <c r="AI42" s="373"/>
      <c r="AJ42" s="373"/>
      <c r="AK42" s="373"/>
      <c r="AL42" s="373"/>
      <c r="AM42" s="373"/>
      <c r="AN42" s="373"/>
      <c r="AO42" s="373"/>
      <c r="AP42" s="373"/>
      <c r="AQ42" s="373"/>
      <c r="AR42" s="373"/>
      <c r="AS42" s="373"/>
      <c r="AT42" s="373"/>
      <c r="AU42" s="373"/>
      <c r="AV42" s="373"/>
      <c r="AW42" s="373"/>
      <c r="AX42" s="373"/>
      <c r="AY42" s="373"/>
      <c r="AZ42" s="38"/>
      <c r="BA42" s="340" t="s">
        <v>1794</v>
      </c>
      <c r="BB42" s="341"/>
      <c r="BC42" s="341"/>
      <c r="BD42" s="341"/>
      <c r="BE42" s="341"/>
      <c r="BF42" s="341"/>
      <c r="BG42" s="341"/>
      <c r="BH42" s="341"/>
      <c r="BI42" s="341"/>
      <c r="BJ42" s="341"/>
      <c r="BK42" s="341"/>
      <c r="BL42" s="341"/>
      <c r="BM42" s="341"/>
      <c r="BN42" s="341"/>
      <c r="BO42" s="341"/>
      <c r="BP42" s="341"/>
      <c r="BQ42" s="342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M42" s="46"/>
    </row>
    <row r="43" spans="1:93" s="37" customFormat="1" ht="16.5" customHeight="1" x14ac:dyDescent="0.25">
      <c r="A43" s="373"/>
      <c r="B43" s="373"/>
      <c r="C43" s="373"/>
      <c r="D43" s="373"/>
      <c r="E43" s="373"/>
      <c r="F43" s="373"/>
      <c r="G43" s="373"/>
      <c r="H43" s="373"/>
      <c r="I43" s="373"/>
      <c r="J43" s="373"/>
      <c r="K43" s="373"/>
      <c r="L43" s="373"/>
      <c r="M43" s="373"/>
      <c r="N43" s="373"/>
      <c r="O43" s="373"/>
      <c r="P43" s="373"/>
      <c r="Q43" s="373"/>
      <c r="R43" s="373"/>
      <c r="S43" s="373"/>
      <c r="T43" s="373"/>
      <c r="U43" s="373"/>
      <c r="V43" s="373"/>
      <c r="W43" s="373"/>
      <c r="X43" s="373"/>
      <c r="Y43" s="373"/>
      <c r="Z43" s="373"/>
      <c r="AA43" s="373"/>
      <c r="AB43" s="373"/>
      <c r="AC43" s="373"/>
      <c r="AD43" s="373"/>
      <c r="AE43" s="373"/>
      <c r="AF43" s="373"/>
      <c r="AG43" s="373"/>
      <c r="AH43" s="373"/>
      <c r="AI43" s="373"/>
      <c r="AJ43" s="373"/>
      <c r="AK43" s="373"/>
      <c r="AL43" s="373"/>
      <c r="AM43" s="373"/>
      <c r="AN43" s="373"/>
      <c r="AO43" s="373"/>
      <c r="AP43" s="373"/>
      <c r="AQ43" s="373"/>
      <c r="AR43" s="373"/>
      <c r="AS43" s="373"/>
      <c r="AT43" s="373"/>
      <c r="AU43" s="373"/>
      <c r="AV43" s="373"/>
      <c r="AW43" s="373"/>
      <c r="AX43" s="373"/>
      <c r="AY43" s="373"/>
      <c r="AZ43" s="38"/>
      <c r="BA43" s="337" t="s">
        <v>1795</v>
      </c>
      <c r="BB43" s="338"/>
      <c r="BC43" s="338"/>
      <c r="BD43" s="338"/>
      <c r="BE43" s="338"/>
      <c r="BF43" s="338"/>
      <c r="BG43" s="338"/>
      <c r="BH43" s="338"/>
      <c r="BI43" s="338"/>
      <c r="BJ43" s="338"/>
      <c r="BK43" s="338"/>
      <c r="BL43" s="338"/>
      <c r="BM43" s="338"/>
      <c r="BN43" s="338"/>
      <c r="BO43" s="338"/>
      <c r="BP43" s="338"/>
      <c r="BQ43" s="339"/>
      <c r="CB43" s="46"/>
      <c r="CC43" s="46"/>
      <c r="CD43" s="46"/>
      <c r="CE43" s="46"/>
      <c r="CF43" s="46"/>
      <c r="CG43" s="46"/>
      <c r="CH43" s="46"/>
      <c r="CI43" s="46"/>
      <c r="CJ43" s="46"/>
      <c r="CK43" s="46"/>
      <c r="CM43" s="46"/>
    </row>
    <row r="44" spans="1:93" s="38" customFormat="1" ht="16.5" customHeight="1" x14ac:dyDescent="0.25">
      <c r="A44" s="373"/>
      <c r="B44" s="373"/>
      <c r="C44" s="373"/>
      <c r="D44" s="373"/>
      <c r="E44" s="373"/>
      <c r="F44" s="373"/>
      <c r="G44" s="373"/>
      <c r="H44" s="373"/>
      <c r="I44" s="373"/>
      <c r="J44" s="373"/>
      <c r="K44" s="373"/>
      <c r="L44" s="373"/>
      <c r="M44" s="373"/>
      <c r="N44" s="373"/>
      <c r="O44" s="373"/>
      <c r="P44" s="373"/>
      <c r="Q44" s="373"/>
      <c r="R44" s="373"/>
      <c r="S44" s="373"/>
      <c r="T44" s="373"/>
      <c r="U44" s="373"/>
      <c r="V44" s="373"/>
      <c r="W44" s="373"/>
      <c r="X44" s="373"/>
      <c r="Y44" s="373"/>
      <c r="Z44" s="373"/>
      <c r="AA44" s="373"/>
      <c r="AB44" s="373"/>
      <c r="AC44" s="373"/>
      <c r="AD44" s="373"/>
      <c r="AE44" s="373"/>
      <c r="AF44" s="373"/>
      <c r="AG44" s="373"/>
      <c r="AH44" s="373"/>
      <c r="AI44" s="373"/>
      <c r="AJ44" s="373"/>
      <c r="AK44" s="373"/>
      <c r="AL44" s="373"/>
      <c r="AM44" s="373"/>
      <c r="AN44" s="373"/>
      <c r="AO44" s="373"/>
      <c r="AP44" s="373"/>
      <c r="AQ44" s="373"/>
      <c r="AR44" s="373"/>
      <c r="AS44" s="373"/>
      <c r="AT44" s="373"/>
      <c r="AU44" s="373"/>
      <c r="AV44" s="373"/>
      <c r="AW44" s="373"/>
      <c r="AX44" s="373"/>
      <c r="AY44" s="373"/>
      <c r="BA44" s="334" t="s">
        <v>1796</v>
      </c>
      <c r="BB44" s="335"/>
      <c r="BC44" s="335"/>
      <c r="BD44" s="335"/>
      <c r="BE44" s="335"/>
      <c r="BF44" s="335"/>
      <c r="BG44" s="335"/>
      <c r="BH44" s="335"/>
      <c r="BI44" s="335"/>
      <c r="BJ44" s="335"/>
      <c r="BK44" s="335"/>
      <c r="BL44" s="335"/>
      <c r="BM44" s="335"/>
      <c r="BN44" s="335"/>
      <c r="BO44" s="335"/>
      <c r="BP44" s="335"/>
      <c r="BQ44" s="336"/>
      <c r="CB44" s="61"/>
      <c r="CC44" s="61"/>
      <c r="CD44" s="61"/>
      <c r="CE44" s="61"/>
      <c r="CF44" s="61"/>
      <c r="CG44" s="61"/>
      <c r="CH44" s="61"/>
      <c r="CI44" s="61"/>
      <c r="CJ44" s="61"/>
      <c r="CK44" s="61"/>
      <c r="CM44" s="61"/>
    </row>
    <row r="45" spans="1:93" s="38" customFormat="1" ht="16.5" customHeight="1" x14ac:dyDescent="0.25">
      <c r="A45" s="374"/>
      <c r="B45" s="374"/>
      <c r="C45" s="374"/>
      <c r="D45" s="374"/>
      <c r="E45" s="374"/>
      <c r="F45" s="374"/>
      <c r="G45" s="374"/>
      <c r="H45" s="374"/>
      <c r="I45" s="374"/>
      <c r="J45" s="374"/>
      <c r="K45" s="374"/>
      <c r="L45" s="374"/>
      <c r="M45" s="374"/>
      <c r="N45" s="374"/>
      <c r="O45" s="374"/>
      <c r="P45" s="374"/>
      <c r="Q45" s="374"/>
      <c r="R45" s="374"/>
      <c r="S45" s="374"/>
      <c r="T45" s="374"/>
      <c r="U45" s="374"/>
      <c r="V45" s="374"/>
      <c r="W45" s="374"/>
      <c r="X45" s="374"/>
      <c r="Y45" s="374"/>
      <c r="Z45" s="374"/>
      <c r="AA45" s="374"/>
      <c r="AB45" s="374"/>
      <c r="AC45" s="374"/>
      <c r="AD45" s="374"/>
      <c r="AE45" s="374"/>
      <c r="AF45" s="374"/>
      <c r="AG45" s="374"/>
      <c r="AH45" s="374"/>
      <c r="AI45" s="374"/>
      <c r="AJ45" s="374"/>
      <c r="AK45" s="374"/>
      <c r="AL45" s="374"/>
      <c r="AM45" s="374"/>
      <c r="AN45" s="374"/>
      <c r="AO45" s="374"/>
      <c r="AP45" s="374"/>
      <c r="AQ45" s="374"/>
      <c r="AR45" s="374"/>
      <c r="AS45" s="374"/>
      <c r="AT45" s="374"/>
      <c r="AU45" s="374"/>
      <c r="AV45" s="374"/>
      <c r="AW45" s="374"/>
      <c r="AX45" s="374"/>
      <c r="AY45" s="374"/>
      <c r="AZ45" s="94"/>
      <c r="BA45" s="94"/>
      <c r="BB45" s="94"/>
      <c r="BC45" s="94"/>
      <c r="BD45" s="94"/>
      <c r="BE45" s="94"/>
      <c r="BF45" s="94"/>
      <c r="BG45" s="94"/>
      <c r="BH45" s="94"/>
      <c r="BI45" s="94"/>
      <c r="BJ45" s="94"/>
      <c r="BK45" s="94"/>
      <c r="BL45" s="94"/>
      <c r="BM45" s="94"/>
      <c r="BN45" s="94"/>
      <c r="BO45" s="94"/>
      <c r="BP45" s="94"/>
      <c r="BQ45" s="94"/>
      <c r="CB45" s="61"/>
      <c r="CC45" s="61"/>
      <c r="CD45" s="61"/>
      <c r="CE45" s="61"/>
      <c r="CF45" s="61"/>
      <c r="CG45" s="61"/>
      <c r="CH45" s="61"/>
      <c r="CI45" s="61"/>
      <c r="CJ45" s="61"/>
      <c r="CK45" s="61"/>
      <c r="CM45" s="61"/>
    </row>
    <row r="46" spans="1:93" s="37" customFormat="1" ht="15.75" customHeight="1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99"/>
      <c r="V46" s="99"/>
      <c r="W46" s="99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31"/>
      <c r="AT46" s="31"/>
      <c r="AU46" s="31"/>
      <c r="AV46" s="31"/>
      <c r="AW46" s="31"/>
      <c r="AX46" s="31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M46" s="46"/>
    </row>
    <row r="47" spans="1:93" s="37" customFormat="1" ht="15.75" customHeight="1" x14ac:dyDescent="0.2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O47" s="28"/>
      <c r="P47" s="28"/>
      <c r="Q47" s="398" t="s">
        <v>14</v>
      </c>
      <c r="R47" s="398"/>
      <c r="S47" s="398"/>
      <c r="T47" s="398"/>
      <c r="U47" s="398"/>
      <c r="V47" s="398"/>
      <c r="W47" s="398"/>
      <c r="X47" s="398"/>
      <c r="Y47" s="394" t="s">
        <v>24</v>
      </c>
      <c r="Z47" s="394"/>
      <c r="AA47" s="394"/>
      <c r="AB47" s="394"/>
      <c r="AC47" s="394"/>
      <c r="AD47" s="394"/>
      <c r="AE47" s="394"/>
      <c r="AF47" s="394"/>
      <c r="AG47" s="394"/>
      <c r="AH47" s="394"/>
      <c r="AI47" s="394"/>
      <c r="AJ47" s="394"/>
      <c r="AK47" s="394"/>
      <c r="AL47" s="394"/>
      <c r="AM47" s="394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117"/>
      <c r="AY47" s="117"/>
      <c r="AZ47" s="117"/>
      <c r="BA47" s="117"/>
      <c r="BB47" s="117"/>
      <c r="BC47" s="117"/>
      <c r="BD47" s="117"/>
      <c r="BE47" s="117"/>
      <c r="BF47" s="117"/>
      <c r="BG47" s="117"/>
      <c r="BH47" s="117"/>
      <c r="BI47" s="117"/>
      <c r="BJ47" s="117"/>
      <c r="BK47" s="117"/>
      <c r="BL47" s="117"/>
      <c r="BM47" s="117"/>
      <c r="BN47" s="117"/>
      <c r="BO47" s="117"/>
      <c r="BP47" s="117"/>
      <c r="BQ47" s="117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M47" s="46"/>
    </row>
    <row r="48" spans="1:93" s="37" customFormat="1" ht="15.75" customHeight="1" x14ac:dyDescent="0.25">
      <c r="A48" s="389" t="s">
        <v>11</v>
      </c>
      <c r="B48" s="389"/>
      <c r="C48" s="389"/>
      <c r="D48" s="389"/>
      <c r="E48" s="389"/>
      <c r="F48" s="389"/>
      <c r="G48" s="389"/>
      <c r="H48" s="389"/>
      <c r="I48" s="389"/>
      <c r="J48" s="389"/>
      <c r="K48" s="389"/>
      <c r="L48" s="389"/>
      <c r="M48" s="389"/>
      <c r="N48" s="389"/>
      <c r="O48" s="389"/>
      <c r="P48" s="389"/>
      <c r="Q48" s="397" t="s">
        <v>1790</v>
      </c>
      <c r="R48" s="397"/>
      <c r="S48" s="397"/>
      <c r="T48" s="397"/>
      <c r="U48" s="397"/>
      <c r="V48" s="397"/>
      <c r="W48" s="397"/>
      <c r="X48" s="397"/>
      <c r="Y48" s="399" t="s">
        <v>278</v>
      </c>
      <c r="Z48" s="399"/>
      <c r="AA48" s="399"/>
      <c r="AB48" s="399"/>
      <c r="AC48" s="399"/>
      <c r="AD48" s="399"/>
      <c r="AE48" s="399"/>
      <c r="AF48" s="399"/>
      <c r="AG48" s="399"/>
      <c r="AH48" s="399"/>
      <c r="AI48" s="399"/>
      <c r="AJ48" s="399"/>
      <c r="AK48" s="399"/>
      <c r="AL48" s="399"/>
      <c r="AM48" s="399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31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M48" s="46"/>
    </row>
    <row r="49" spans="1:91" s="37" customFormat="1" ht="15.75" customHeight="1" x14ac:dyDescent="0.25">
      <c r="A49" s="395" t="s">
        <v>9</v>
      </c>
      <c r="B49" s="395"/>
      <c r="C49" s="395"/>
      <c r="D49" s="395"/>
      <c r="E49" s="395"/>
      <c r="F49" s="395"/>
      <c r="G49" s="395"/>
      <c r="H49" s="395"/>
      <c r="I49" s="394" t="s">
        <v>12</v>
      </c>
      <c r="J49" s="394"/>
      <c r="K49" s="394"/>
      <c r="L49" s="394"/>
      <c r="M49" s="394"/>
      <c r="N49" s="394"/>
      <c r="O49" s="394"/>
      <c r="P49" s="394"/>
      <c r="Q49" s="397" t="s">
        <v>1791</v>
      </c>
      <c r="R49" s="397"/>
      <c r="S49" s="397"/>
      <c r="T49" s="397"/>
      <c r="U49" s="397"/>
      <c r="V49" s="397"/>
      <c r="W49" s="397"/>
      <c r="X49" s="397"/>
      <c r="Y49" s="400" t="s">
        <v>23</v>
      </c>
      <c r="Z49" s="400"/>
      <c r="AA49" s="400"/>
      <c r="AB49" s="400"/>
      <c r="AC49" s="400"/>
      <c r="AD49" s="400"/>
      <c r="AE49" s="400"/>
      <c r="AF49" s="400"/>
      <c r="AG49" s="400"/>
      <c r="AH49" s="400"/>
      <c r="AI49" s="400"/>
      <c r="AJ49" s="400"/>
      <c r="AK49" s="400"/>
      <c r="AL49" s="400"/>
      <c r="AM49" s="400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31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41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M49" s="46"/>
    </row>
    <row r="50" spans="1:91" s="37" customFormat="1" ht="15.75" customHeight="1" x14ac:dyDescent="0.25">
      <c r="A50" s="394" t="s">
        <v>10</v>
      </c>
      <c r="B50" s="394"/>
      <c r="C50" s="394"/>
      <c r="D50" s="394"/>
      <c r="E50" s="394"/>
      <c r="F50" s="394"/>
      <c r="G50" s="394"/>
      <c r="H50" s="394"/>
      <c r="I50" s="396" t="s">
        <v>13</v>
      </c>
      <c r="J50" s="396"/>
      <c r="K50" s="396"/>
      <c r="L50" s="396"/>
      <c r="M50" s="396"/>
      <c r="N50" s="396"/>
      <c r="O50" s="396"/>
      <c r="P50" s="396"/>
      <c r="Q50" s="397" t="s">
        <v>1792</v>
      </c>
      <c r="R50" s="397"/>
      <c r="S50" s="397"/>
      <c r="T50" s="397"/>
      <c r="U50" s="397"/>
      <c r="V50" s="397"/>
      <c r="W50" s="397"/>
      <c r="X50" s="397"/>
      <c r="Y50" s="399" t="s">
        <v>279</v>
      </c>
      <c r="Z50" s="399"/>
      <c r="AA50" s="399"/>
      <c r="AB50" s="399"/>
      <c r="AC50" s="399"/>
      <c r="AD50" s="399"/>
      <c r="AE50" s="399"/>
      <c r="AF50" s="399"/>
      <c r="AG50" s="399"/>
      <c r="AH50" s="399"/>
      <c r="AI50" s="399"/>
      <c r="AJ50" s="399"/>
      <c r="AK50" s="399"/>
      <c r="AL50" s="399"/>
      <c r="AM50" s="399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31"/>
      <c r="BR50" s="38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M50" s="46"/>
    </row>
  </sheetData>
  <sheetProtection algorithmName="SHA-512" hashValue="s795bB/i4ZkamiM3VPIIAAunD8WCFPYIJCKuCE4pWaTwvZgTVZ+h+xAybk/iasUvaKsmZx/EV30wqnvXTXXtkg==" saltValue="wqQ+W/c+ZWJqOlOe8v2xnQ==" spinCount="100000" sheet="1" objects="1" scenarios="1" selectLockedCells="1"/>
  <mergeCells count="505">
    <mergeCell ref="A50:H50"/>
    <mergeCell ref="A49:H49"/>
    <mergeCell ref="I50:P50"/>
    <mergeCell ref="I49:P49"/>
    <mergeCell ref="Q50:X50"/>
    <mergeCell ref="Q49:X49"/>
    <mergeCell ref="Q48:X48"/>
    <mergeCell ref="Q47:X47"/>
    <mergeCell ref="Y50:AM50"/>
    <mergeCell ref="Y49:AM49"/>
    <mergeCell ref="Y48:AM48"/>
    <mergeCell ref="Y47:AM47"/>
    <mergeCell ref="A48:P48"/>
    <mergeCell ref="CD14:CD16"/>
    <mergeCell ref="CE14:CE16"/>
    <mergeCell ref="CF14:CF16"/>
    <mergeCell ref="CG14:CG16"/>
    <mergeCell ref="CH14:CH16"/>
    <mergeCell ref="CI14:CI16"/>
    <mergeCell ref="DC14:DC16"/>
    <mergeCell ref="BV14:BV16"/>
    <mergeCell ref="CC14:CC16"/>
    <mergeCell ref="CJ14:CJ16"/>
    <mergeCell ref="CK14:CK16"/>
    <mergeCell ref="CO14:CO16"/>
    <mergeCell ref="CQ14:CQ16"/>
    <mergeCell ref="CN14:CN16"/>
    <mergeCell ref="CP14:CP16"/>
    <mergeCell ref="CS14:CS16"/>
    <mergeCell ref="CM14:CM16"/>
    <mergeCell ref="CR14:CR16"/>
    <mergeCell ref="CA14:CA16"/>
    <mergeCell ref="BX14:BX16"/>
    <mergeCell ref="BY14:BY16"/>
    <mergeCell ref="BZ14:BZ16"/>
    <mergeCell ref="BW14:BW16"/>
    <mergeCell ref="A42:AY45"/>
    <mergeCell ref="A41:AY41"/>
    <mergeCell ref="A35:BQ35"/>
    <mergeCell ref="BH14:BI16"/>
    <mergeCell ref="BH19:BI19"/>
    <mergeCell ref="BH18:BI18"/>
    <mergeCell ref="BH17:BI17"/>
    <mergeCell ref="BH20:BI20"/>
    <mergeCell ref="BH21:BI21"/>
    <mergeCell ref="BH22:BI22"/>
    <mergeCell ref="BH23:BI23"/>
    <mergeCell ref="BH24:BI24"/>
    <mergeCell ref="BH25:BI25"/>
    <mergeCell ref="BH26:BI26"/>
    <mergeCell ref="M27:T27"/>
    <mergeCell ref="A27:K27"/>
    <mergeCell ref="BH27:BQ27"/>
    <mergeCell ref="M31:T31"/>
    <mergeCell ref="A30:K30"/>
    <mergeCell ref="BJ14:BK16"/>
    <mergeCell ref="A31:K31"/>
    <mergeCell ref="A36:BQ36"/>
    <mergeCell ref="BA33:BQ33"/>
    <mergeCell ref="V30:AM30"/>
    <mergeCell ref="BA4:BQ4"/>
    <mergeCell ref="BH3:BQ3"/>
    <mergeCell ref="BH2:BQ2"/>
    <mergeCell ref="BA3:BG3"/>
    <mergeCell ref="BA2:BG2"/>
    <mergeCell ref="V31:AM31"/>
    <mergeCell ref="AO30:AP30"/>
    <mergeCell ref="BL25:BQ25"/>
    <mergeCell ref="Q26:R26"/>
    <mergeCell ref="S26:T26"/>
    <mergeCell ref="Q14:T14"/>
    <mergeCell ref="BA14:BF16"/>
    <mergeCell ref="BL14:BQ16"/>
    <mergeCell ref="BL18:BQ18"/>
    <mergeCell ref="BL17:BQ17"/>
    <mergeCell ref="BA18:BF18"/>
    <mergeCell ref="BA17:BF17"/>
    <mergeCell ref="BA19:BF19"/>
    <mergeCell ref="BA20:BF20"/>
    <mergeCell ref="BA21:BF21"/>
    <mergeCell ref="BA22:BF22"/>
    <mergeCell ref="BA23:BF23"/>
    <mergeCell ref="BA24:BF24"/>
    <mergeCell ref="BL21:BQ21"/>
    <mergeCell ref="M23:N23"/>
    <mergeCell ref="BA9:BQ11"/>
    <mergeCell ref="BA8:BQ8"/>
    <mergeCell ref="BA5:BR7"/>
    <mergeCell ref="BL22:BQ22"/>
    <mergeCell ref="BL23:BQ23"/>
    <mergeCell ref="BL24:BQ24"/>
    <mergeCell ref="O23:P23"/>
    <mergeCell ref="M24:N24"/>
    <mergeCell ref="O24:P24"/>
    <mergeCell ref="Q23:R23"/>
    <mergeCell ref="S23:T23"/>
    <mergeCell ref="A13:BQ13"/>
    <mergeCell ref="AF21:AG21"/>
    <mergeCell ref="AH21:AI21"/>
    <mergeCell ref="AJ21:AK21"/>
    <mergeCell ref="F22:G22"/>
    <mergeCell ref="AJ16:AK16"/>
    <mergeCell ref="AL22:AM22"/>
    <mergeCell ref="AS23:AT23"/>
    <mergeCell ref="AV23:AW23"/>
    <mergeCell ref="AX23:AY23"/>
    <mergeCell ref="AQ23:AR23"/>
    <mergeCell ref="AO23:AP23"/>
    <mergeCell ref="AJ23:AK23"/>
    <mergeCell ref="AL23:AM23"/>
    <mergeCell ref="AD23:AE23"/>
    <mergeCell ref="AO21:AP21"/>
    <mergeCell ref="AH22:AI22"/>
    <mergeCell ref="AV22:AW22"/>
    <mergeCell ref="AJ22:AK22"/>
    <mergeCell ref="AH24:AI24"/>
    <mergeCell ref="AO24:AP24"/>
    <mergeCell ref="AL25:AM25"/>
    <mergeCell ref="AD24:AE24"/>
    <mergeCell ref="AF24:AG24"/>
    <mergeCell ref="Q24:R24"/>
    <mergeCell ref="S24:T24"/>
    <mergeCell ref="Q25:R25"/>
    <mergeCell ref="S25:T25"/>
    <mergeCell ref="AH25:AI25"/>
    <mergeCell ref="Z24:AA24"/>
    <mergeCell ref="AJ25:AK25"/>
    <mergeCell ref="F15:G16"/>
    <mergeCell ref="D14:K14"/>
    <mergeCell ref="M14:P14"/>
    <mergeCell ref="O15:P16"/>
    <mergeCell ref="M15:N16"/>
    <mergeCell ref="D15:E16"/>
    <mergeCell ref="Q20:R20"/>
    <mergeCell ref="S20:T20"/>
    <mergeCell ref="J19:K19"/>
    <mergeCell ref="O18:P18"/>
    <mergeCell ref="M18:N18"/>
    <mergeCell ref="J15:K16"/>
    <mergeCell ref="Q15:R16"/>
    <mergeCell ref="S15:T16"/>
    <mergeCell ref="Q17:R17"/>
    <mergeCell ref="S17:T17"/>
    <mergeCell ref="Q18:R18"/>
    <mergeCell ref="S18:T18"/>
    <mergeCell ref="Q19:R19"/>
    <mergeCell ref="S19:T19"/>
    <mergeCell ref="M17:N17"/>
    <mergeCell ref="O17:P17"/>
    <mergeCell ref="F18:G18"/>
    <mergeCell ref="F17:G17"/>
    <mergeCell ref="A18:B18"/>
    <mergeCell ref="J18:K18"/>
    <mergeCell ref="O21:P21"/>
    <mergeCell ref="Q21:R21"/>
    <mergeCell ref="S21:T21"/>
    <mergeCell ref="V20:W20"/>
    <mergeCell ref="AQ19:AR19"/>
    <mergeCell ref="H15:I16"/>
    <mergeCell ref="H17:I17"/>
    <mergeCell ref="H18:I18"/>
    <mergeCell ref="D17:E17"/>
    <mergeCell ref="AB17:AC17"/>
    <mergeCell ref="AH17:AI17"/>
    <mergeCell ref="AB18:AC18"/>
    <mergeCell ref="AL18:AM18"/>
    <mergeCell ref="AO14:AP16"/>
    <mergeCell ref="AQ14:AR16"/>
    <mergeCell ref="AO17:AP17"/>
    <mergeCell ref="AO18:AP18"/>
    <mergeCell ref="V21:W21"/>
    <mergeCell ref="AO19:AP19"/>
    <mergeCell ref="V17:W17"/>
    <mergeCell ref="AH16:AI16"/>
    <mergeCell ref="V16:W16"/>
    <mergeCell ref="BA44:BQ44"/>
    <mergeCell ref="BA43:BQ43"/>
    <mergeCell ref="BA42:BQ42"/>
    <mergeCell ref="BA41:BQ41"/>
    <mergeCell ref="X26:Y26"/>
    <mergeCell ref="Z26:AA26"/>
    <mergeCell ref="AO34:AT34"/>
    <mergeCell ref="X21:Y21"/>
    <mergeCell ref="Z21:AA21"/>
    <mergeCell ref="AD21:AE21"/>
    <mergeCell ref="AS33:AT33"/>
    <mergeCell ref="AQ25:AR25"/>
    <mergeCell ref="AS31:AT31"/>
    <mergeCell ref="AD26:AE26"/>
    <mergeCell ref="AF26:AG26"/>
    <mergeCell ref="AH26:AI26"/>
    <mergeCell ref="AJ26:AK26"/>
    <mergeCell ref="AV31:AZ31"/>
    <mergeCell ref="AV30:AZ30"/>
    <mergeCell ref="AV34:BQ34"/>
    <mergeCell ref="X22:Y22"/>
    <mergeCell ref="AO32:AP32"/>
    <mergeCell ref="AF25:AG25"/>
    <mergeCell ref="AB24:AC24"/>
    <mergeCell ref="AO31:AP31"/>
    <mergeCell ref="AF23:AG23"/>
    <mergeCell ref="M26:N26"/>
    <mergeCell ref="O26:P26"/>
    <mergeCell ref="A26:B26"/>
    <mergeCell ref="F26:G26"/>
    <mergeCell ref="AO26:AP26"/>
    <mergeCell ref="AO27:AR27"/>
    <mergeCell ref="D26:E26"/>
    <mergeCell ref="V26:W26"/>
    <mergeCell ref="M30:T30"/>
    <mergeCell ref="A29:BQ29"/>
    <mergeCell ref="AL26:AM26"/>
    <mergeCell ref="AB26:AC26"/>
    <mergeCell ref="BA27:BF27"/>
    <mergeCell ref="BA26:BF26"/>
    <mergeCell ref="BL26:BQ26"/>
    <mergeCell ref="BA31:BQ31"/>
    <mergeCell ref="D25:E25"/>
    <mergeCell ref="H26:I26"/>
    <mergeCell ref="V27:AM27"/>
    <mergeCell ref="H25:I25"/>
    <mergeCell ref="A25:B25"/>
    <mergeCell ref="A23:B23"/>
    <mergeCell ref="A34:I34"/>
    <mergeCell ref="V33:AM33"/>
    <mergeCell ref="AO33:AP33"/>
    <mergeCell ref="AQ32:AR32"/>
    <mergeCell ref="AS32:AT32"/>
    <mergeCell ref="AV33:AZ33"/>
    <mergeCell ref="AV32:AZ32"/>
    <mergeCell ref="AQ33:AR33"/>
    <mergeCell ref="V34:AM34"/>
    <mergeCell ref="V32:AM32"/>
    <mergeCell ref="M33:T33"/>
    <mergeCell ref="M32:T32"/>
    <mergeCell ref="A33:K33"/>
    <mergeCell ref="A32:K32"/>
    <mergeCell ref="BO1:BQ1"/>
    <mergeCell ref="J22:K22"/>
    <mergeCell ref="H1:BD1"/>
    <mergeCell ref="A14:B16"/>
    <mergeCell ref="A17:B17"/>
    <mergeCell ref="D19:E19"/>
    <mergeCell ref="AV17:AW17"/>
    <mergeCell ref="AV14:AW16"/>
    <mergeCell ref="AV21:AW21"/>
    <mergeCell ref="AV20:AW20"/>
    <mergeCell ref="AS18:AT18"/>
    <mergeCell ref="J17:K17"/>
    <mergeCell ref="D22:E22"/>
    <mergeCell ref="AF19:AG19"/>
    <mergeCell ref="AS21:AT21"/>
    <mergeCell ref="AS22:AT22"/>
    <mergeCell ref="AX22:AY22"/>
    <mergeCell ref="AD17:AE17"/>
    <mergeCell ref="Z17:AA17"/>
    <mergeCell ref="D18:E18"/>
    <mergeCell ref="D21:E21"/>
    <mergeCell ref="A19:B19"/>
    <mergeCell ref="F19:G19"/>
    <mergeCell ref="AV18:AW18"/>
    <mergeCell ref="BA32:BQ32"/>
    <mergeCell ref="AS26:AT26"/>
    <mergeCell ref="AQ31:AR31"/>
    <mergeCell ref="BA30:BQ30"/>
    <mergeCell ref="AV27:AW27"/>
    <mergeCell ref="AV24:AW24"/>
    <mergeCell ref="AS27:AT27"/>
    <mergeCell ref="AS24:AT24"/>
    <mergeCell ref="AQ26:AR26"/>
    <mergeCell ref="AX26:AY26"/>
    <mergeCell ref="AX27:AY27"/>
    <mergeCell ref="AX24:AY24"/>
    <mergeCell ref="AS25:AT25"/>
    <mergeCell ref="AV25:AW25"/>
    <mergeCell ref="AX25:AY25"/>
    <mergeCell ref="AQ24:AR24"/>
    <mergeCell ref="AQ30:AR30"/>
    <mergeCell ref="AV26:AW26"/>
    <mergeCell ref="BA25:BF25"/>
    <mergeCell ref="AS30:AT30"/>
    <mergeCell ref="AB16:AC16"/>
    <mergeCell ref="V18:W18"/>
    <mergeCell ref="AS17:AT17"/>
    <mergeCell ref="AH19:AI19"/>
    <mergeCell ref="AS20:AT20"/>
    <mergeCell ref="AS19:AT19"/>
    <mergeCell ref="J26:K26"/>
    <mergeCell ref="X25:Y25"/>
    <mergeCell ref="Z25:AA25"/>
    <mergeCell ref="J25:K25"/>
    <mergeCell ref="X24:Y24"/>
    <mergeCell ref="AL17:AM17"/>
    <mergeCell ref="X16:Y16"/>
    <mergeCell ref="AQ21:AR21"/>
    <mergeCell ref="J23:K23"/>
    <mergeCell ref="AS14:AT16"/>
    <mergeCell ref="AJ19:AK19"/>
    <mergeCell ref="M25:N25"/>
    <mergeCell ref="O25:P25"/>
    <mergeCell ref="AL24:AM24"/>
    <mergeCell ref="AJ24:AK24"/>
    <mergeCell ref="AD25:AE25"/>
    <mergeCell ref="V25:W25"/>
    <mergeCell ref="AB25:AC25"/>
    <mergeCell ref="H22:I22"/>
    <mergeCell ref="M19:N19"/>
    <mergeCell ref="O19:P19"/>
    <mergeCell ref="M20:N20"/>
    <mergeCell ref="V24:W24"/>
    <mergeCell ref="AH23:AI23"/>
    <mergeCell ref="V14:AM15"/>
    <mergeCell ref="AF17:AG17"/>
    <mergeCell ref="AJ17:AK17"/>
    <mergeCell ref="V19:W19"/>
    <mergeCell ref="X19:Y19"/>
    <mergeCell ref="AD19:AE19"/>
    <mergeCell ref="X17:Y17"/>
    <mergeCell ref="AD16:AE16"/>
    <mergeCell ref="AL16:AM16"/>
    <mergeCell ref="AF16:AG16"/>
    <mergeCell ref="Z16:AA16"/>
    <mergeCell ref="X18:Y18"/>
    <mergeCell ref="Z18:AA18"/>
    <mergeCell ref="AD18:AE18"/>
    <mergeCell ref="AF18:AG18"/>
    <mergeCell ref="AH18:AI18"/>
    <mergeCell ref="AJ18:AK18"/>
    <mergeCell ref="Z19:AA19"/>
    <mergeCell ref="BJ17:BK17"/>
    <mergeCell ref="AV19:AW19"/>
    <mergeCell ref="AO25:AP25"/>
    <mergeCell ref="D24:E24"/>
    <mergeCell ref="H24:I24"/>
    <mergeCell ref="F24:G24"/>
    <mergeCell ref="F25:G25"/>
    <mergeCell ref="X23:Y23"/>
    <mergeCell ref="Z23:AA23"/>
    <mergeCell ref="AB19:AC19"/>
    <mergeCell ref="AL19:AM19"/>
    <mergeCell ref="AB21:AC21"/>
    <mergeCell ref="AL21:AM21"/>
    <mergeCell ref="J20:K20"/>
    <mergeCell ref="F20:G20"/>
    <mergeCell ref="D20:E20"/>
    <mergeCell ref="H19:I19"/>
    <mergeCell ref="H20:I20"/>
    <mergeCell ref="H21:I21"/>
    <mergeCell ref="F21:G21"/>
    <mergeCell ref="M22:N22"/>
    <mergeCell ref="O22:P22"/>
    <mergeCell ref="AB20:AC20"/>
    <mergeCell ref="Q22:R22"/>
    <mergeCell ref="S22:T22"/>
    <mergeCell ref="AX14:AY16"/>
    <mergeCell ref="BT14:BT16"/>
    <mergeCell ref="CB14:CB16"/>
    <mergeCell ref="AX17:AY17"/>
    <mergeCell ref="AX18:AY18"/>
    <mergeCell ref="AX19:AY19"/>
    <mergeCell ref="AQ17:AR17"/>
    <mergeCell ref="AQ18:AR18"/>
    <mergeCell ref="AD20:AE20"/>
    <mergeCell ref="AF20:AG20"/>
    <mergeCell ref="AH20:AI20"/>
    <mergeCell ref="AJ20:AK20"/>
    <mergeCell ref="AO20:AP20"/>
    <mergeCell ref="AL20:AM20"/>
    <mergeCell ref="AQ20:AR20"/>
    <mergeCell ref="BL19:BQ19"/>
    <mergeCell ref="BL20:BQ20"/>
    <mergeCell ref="BU14:BU16"/>
    <mergeCell ref="BJ18:BK18"/>
    <mergeCell ref="BJ19:BK19"/>
    <mergeCell ref="BJ20:BK20"/>
    <mergeCell ref="BJ21:BK21"/>
    <mergeCell ref="BJ22:BK22"/>
    <mergeCell ref="F23:G23"/>
    <mergeCell ref="D23:E23"/>
    <mergeCell ref="A24:B24"/>
    <mergeCell ref="J24:K24"/>
    <mergeCell ref="AX20:AY20"/>
    <mergeCell ref="AX21:AY21"/>
    <mergeCell ref="H23:I23"/>
    <mergeCell ref="V23:W23"/>
    <mergeCell ref="AB23:AC23"/>
    <mergeCell ref="AO22:AP22"/>
    <mergeCell ref="AQ22:AR22"/>
    <mergeCell ref="AF22:AG22"/>
    <mergeCell ref="A20:B20"/>
    <mergeCell ref="A22:B22"/>
    <mergeCell ref="A21:B21"/>
    <mergeCell ref="J21:K21"/>
    <mergeCell ref="Z22:AA22"/>
    <mergeCell ref="AD22:AE22"/>
    <mergeCell ref="AB22:AC22"/>
    <mergeCell ref="V22:W22"/>
    <mergeCell ref="X20:Y20"/>
    <mergeCell ref="Z20:AA20"/>
    <mergeCell ref="O20:P20"/>
    <mergeCell ref="M21:N21"/>
    <mergeCell ref="AJ37:AK37"/>
    <mergeCell ref="AL37:AM37"/>
    <mergeCell ref="A37:B37"/>
    <mergeCell ref="D37:E37"/>
    <mergeCell ref="F37:G37"/>
    <mergeCell ref="H37:I37"/>
    <mergeCell ref="J37:K37"/>
    <mergeCell ref="M37:N37"/>
    <mergeCell ref="O37:P37"/>
    <mergeCell ref="Q37:R37"/>
    <mergeCell ref="S37:T37"/>
    <mergeCell ref="BL37:BQ37"/>
    <mergeCell ref="A38:B38"/>
    <mergeCell ref="D38:E38"/>
    <mergeCell ref="F38:G38"/>
    <mergeCell ref="H38:I38"/>
    <mergeCell ref="J38:K38"/>
    <mergeCell ref="M38:N38"/>
    <mergeCell ref="O38:P38"/>
    <mergeCell ref="Q38:R38"/>
    <mergeCell ref="S38:T38"/>
    <mergeCell ref="V38:W38"/>
    <mergeCell ref="X38:Y38"/>
    <mergeCell ref="Z38:AA38"/>
    <mergeCell ref="AB38:AC38"/>
    <mergeCell ref="AD38:AE38"/>
    <mergeCell ref="AF38:AG38"/>
    <mergeCell ref="AH38:AI38"/>
    <mergeCell ref="V37:W37"/>
    <mergeCell ref="X37:Y37"/>
    <mergeCell ref="Z37:AA37"/>
    <mergeCell ref="AB37:AC37"/>
    <mergeCell ref="AD37:AE37"/>
    <mergeCell ref="AF37:AG37"/>
    <mergeCell ref="AH37:AI37"/>
    <mergeCell ref="BA38:BF38"/>
    <mergeCell ref="BH38:BI38"/>
    <mergeCell ref="AO37:AP37"/>
    <mergeCell ref="AQ37:AR37"/>
    <mergeCell ref="AS37:AT37"/>
    <mergeCell ref="AV37:AW37"/>
    <mergeCell ref="AX37:AY37"/>
    <mergeCell ref="BA37:BF37"/>
    <mergeCell ref="BH37:BI37"/>
    <mergeCell ref="AO39:AP39"/>
    <mergeCell ref="AQ39:AR39"/>
    <mergeCell ref="AS39:AT39"/>
    <mergeCell ref="AV39:AW39"/>
    <mergeCell ref="AX39:AY39"/>
    <mergeCell ref="AJ38:AK38"/>
    <mergeCell ref="AL38:AM38"/>
    <mergeCell ref="AO38:AP38"/>
    <mergeCell ref="AQ38:AR38"/>
    <mergeCell ref="AS38:AT38"/>
    <mergeCell ref="AV38:AW38"/>
    <mergeCell ref="AX38:AY38"/>
    <mergeCell ref="A6:P6"/>
    <mergeCell ref="A5:P5"/>
    <mergeCell ref="BA39:BF39"/>
    <mergeCell ref="BH39:BI39"/>
    <mergeCell ref="BL39:BQ39"/>
    <mergeCell ref="BL38:BQ38"/>
    <mergeCell ref="A39:B39"/>
    <mergeCell ref="D39:E39"/>
    <mergeCell ref="F39:G39"/>
    <mergeCell ref="H39:I39"/>
    <mergeCell ref="J39:K39"/>
    <mergeCell ref="M39:N39"/>
    <mergeCell ref="O39:P39"/>
    <mergeCell ref="Q39:R39"/>
    <mergeCell ref="S39:T39"/>
    <mergeCell ref="V39:W39"/>
    <mergeCell ref="X39:Y39"/>
    <mergeCell ref="Z39:AA39"/>
    <mergeCell ref="AB39:AC39"/>
    <mergeCell ref="AD39:AE39"/>
    <mergeCell ref="AF39:AG39"/>
    <mergeCell ref="AH39:AI39"/>
    <mergeCell ref="AJ39:AK39"/>
    <mergeCell ref="AL39:AM39"/>
    <mergeCell ref="A4:P4"/>
    <mergeCell ref="A3:P3"/>
    <mergeCell ref="BJ23:BK23"/>
    <mergeCell ref="BJ24:BK24"/>
    <mergeCell ref="BJ25:BK25"/>
    <mergeCell ref="BJ26:BK26"/>
    <mergeCell ref="A2:P2"/>
    <mergeCell ref="Q9:AI11"/>
    <mergeCell ref="Q8:AI8"/>
    <mergeCell ref="Q5:AI7"/>
    <mergeCell ref="Q4:AI4"/>
    <mergeCell ref="Q3:AI3"/>
    <mergeCell ref="Q2:AI2"/>
    <mergeCell ref="AJ9:AZ11"/>
    <mergeCell ref="AJ8:AZ8"/>
    <mergeCell ref="AJ5:AZ7"/>
    <mergeCell ref="AJ4:AZ4"/>
    <mergeCell ref="AJ3:AZ3"/>
    <mergeCell ref="AJ2:AZ2"/>
    <mergeCell ref="A11:P11"/>
    <mergeCell ref="A10:P10"/>
    <mergeCell ref="A9:P9"/>
    <mergeCell ref="A8:P8"/>
    <mergeCell ref="A7:P7"/>
  </mergeCells>
  <conditionalFormatting sqref="V31:AM33 M31:M33 A31:A33">
    <cfRule type="expression" dxfId="60" priority="106">
      <formula>NOT(ISBLANK($A31))</formula>
    </cfRule>
  </conditionalFormatting>
  <conditionalFormatting sqref="AO31:AT33">
    <cfRule type="expression" dxfId="59" priority="105">
      <formula>NOT(ISBLANK($A31))</formula>
    </cfRule>
  </conditionalFormatting>
  <conditionalFormatting sqref="BA31:BQ33 AV31:AV33">
    <cfRule type="expression" dxfId="58" priority="101">
      <formula>$A31="SUNO-mini"</formula>
    </cfRule>
    <cfRule type="expression" dxfId="57" priority="102">
      <formula>$A31="SUNO"</formula>
    </cfRule>
  </conditionalFormatting>
  <conditionalFormatting sqref="AV31:AV33">
    <cfRule type="expression" dxfId="56" priority="103">
      <formula>$A31="KUFU"</formula>
    </cfRule>
    <cfRule type="expression" dxfId="55" priority="104">
      <formula>$A31="KUFU-mini"</formula>
    </cfRule>
  </conditionalFormatting>
  <conditionalFormatting sqref="AV31:BQ33">
    <cfRule type="expression" dxfId="54" priority="40">
      <formula>$A31="STÜBÜ"</formula>
    </cfRule>
  </conditionalFormatting>
  <conditionalFormatting sqref="D17:G26 J17:K26 AS17:AT26">
    <cfRule type="expression" dxfId="53" priority="179">
      <formula>OR(NOT(ISBLANK($D17)),NOT(ISBLANK($A17)))</formula>
    </cfRule>
  </conditionalFormatting>
  <conditionalFormatting sqref="BA31:BQ33">
    <cfRule type="expression" dxfId="52" priority="215">
      <formula>AND($A31="KUFU-mini",ISBLANK($AV31))</formula>
    </cfRule>
    <cfRule type="expression" dxfId="51" priority="216">
      <formula>AND($A31="KUFU",ISBLANK($AV31))</formula>
    </cfRule>
    <cfRule type="expression" dxfId="50" priority="217">
      <formula>$AV31="ISO-FA-mini"</formula>
    </cfRule>
    <cfRule type="expression" dxfId="49" priority="218">
      <formula>$AV31="ISO-FA"</formula>
    </cfRule>
  </conditionalFormatting>
  <conditionalFormatting sqref="H17:I26 AO17:AR26 AV17:AY26">
    <cfRule type="expression" dxfId="48" priority="39">
      <formula>OR(NOT(ISBLANK($D17)),NOT(ISBLANK($A17)))</formula>
    </cfRule>
  </conditionalFormatting>
  <conditionalFormatting sqref="AH17:AI26">
    <cfRule type="expression" dxfId="47" priority="235">
      <formula>$CC17="nein"</formula>
    </cfRule>
    <cfRule type="expression" dxfId="46" priority="236">
      <formula>$CC17="ja"</formula>
    </cfRule>
    <cfRule type="cellIs" dxfId="45" priority="1" operator="notBetween">
      <formula>$CR17</formula>
      <formula>$CS17</formula>
    </cfRule>
  </conditionalFormatting>
  <conditionalFormatting sqref="V17:W26">
    <cfRule type="expression" dxfId="44" priority="237">
      <formula>$CA17="nein"</formula>
    </cfRule>
    <cfRule type="expression" dxfId="43" priority="238">
      <formula>$CA17="ja"</formula>
    </cfRule>
    <cfRule type="cellIs" dxfId="42" priority="3" operator="notBetween">
      <formula>$CN17</formula>
      <formula>$CO17</formula>
    </cfRule>
  </conditionalFormatting>
  <conditionalFormatting sqref="AB17:AC26">
    <cfRule type="expression" dxfId="41" priority="239">
      <formula>$CB17="nein"</formula>
    </cfRule>
    <cfRule type="expression" dxfId="40" priority="240">
      <formula>$CB17="ja"</formula>
    </cfRule>
    <cfRule type="cellIs" dxfId="39" priority="2" operator="notBetween">
      <formula>$CP17</formula>
      <formula>$CQ17</formula>
    </cfRule>
  </conditionalFormatting>
  <conditionalFormatting sqref="M17:N26">
    <cfRule type="expression" dxfId="38" priority="24">
      <formula>$BW17="ja"</formula>
    </cfRule>
  </conditionalFormatting>
  <conditionalFormatting sqref="O17:P26">
    <cfRule type="expression" dxfId="37" priority="22">
      <formula>$BX17="ja"</formula>
    </cfRule>
    <cfRule type="expression" dxfId="36" priority="23">
      <formula>$BX17="nein"</formula>
    </cfRule>
  </conditionalFormatting>
  <conditionalFormatting sqref="Q17:R26">
    <cfRule type="expression" dxfId="35" priority="20">
      <formula>$BY17="ja"</formula>
    </cfRule>
    <cfRule type="expression" dxfId="34" priority="21">
      <formula>$BY17="nein"</formula>
    </cfRule>
  </conditionalFormatting>
  <conditionalFormatting sqref="S17:T46">
    <cfRule type="expression" dxfId="33" priority="19">
      <formula>$BZ17="nein"</formula>
    </cfRule>
  </conditionalFormatting>
  <conditionalFormatting sqref="S17:T26">
    <cfRule type="expression" dxfId="32" priority="18">
      <formula>$BZ17="ja"</formula>
    </cfRule>
  </conditionalFormatting>
  <conditionalFormatting sqref="M17:T26">
    <cfRule type="expression" dxfId="31" priority="17">
      <formula>AND(OR(NOT(ISBLANK($D17)),NOT(ISBLANK($A17))),OR($D17="",$F17="",$J17=""))</formula>
    </cfRule>
  </conditionalFormatting>
  <conditionalFormatting sqref="V17:W26 AB17:AC26 AH17:AI26">
    <cfRule type="expression" dxfId="30" priority="15">
      <formula>AND(OR(NOT(ISBLANK($D17)),NOT(ISBLANK($A17))),$J17="")</formula>
    </cfRule>
  </conditionalFormatting>
  <dataValidations count="14">
    <dataValidation type="list" allowBlank="1" showInputMessage="1" showErrorMessage="1" sqref="M31:M33 F17:G26" xr:uid="{41A118E9-8740-4C59-963C-FDA1889B34F5}">
      <formula1>INDIRECT($BT17)</formula1>
    </dataValidation>
    <dataValidation type="list" allowBlank="1" showInputMessage="1" showErrorMessage="1" sqref="V31:AM33" xr:uid="{E3C942F5-48E5-44EF-BE2E-9BA6A533606D}">
      <formula1>INDIRECT($BU31)</formula1>
    </dataValidation>
    <dataValidation type="list" allowBlank="1" showInputMessage="1" showErrorMessage="1" sqref="AV31:AV33" xr:uid="{14D6E039-097E-4EE5-A8E2-4F385FD605DA}">
      <formula1>INDIRECT($BX31)</formula1>
    </dataValidation>
    <dataValidation type="whole" operator="greaterThanOrEqual" allowBlank="1" showInputMessage="1" showErrorMessage="1" errorTitle="NUMERO DI PEZZI NON VALIDI" error="Sono disponibili solo quantità intere!" sqref="AS17:AT26" xr:uid="{C6982EE1-41CB-4A59-990E-3D05EFBA2FF9}">
      <formula1>1</formula1>
    </dataValidation>
    <dataValidation type="decimal" allowBlank="1" showInputMessage="1" showErrorMessage="1" errorTitle="DIMENSIONE NON VALIDA" error="La dimensione a è limitata per motivi di produzione. Si applicano le dimensioni minime e massime indicate e le specifiche della documentazione Peikko MODIX." sqref="V17:W26" xr:uid="{01654FCF-CAF2-4FB0-AF9F-6A5FFA6C8CA7}">
      <formula1>$CN17</formula1>
      <formula2>$CO17</formula2>
    </dataValidation>
    <dataValidation type="decimal" allowBlank="1" showInputMessage="1" showErrorMessage="1" errorTitle="DIMENSIONE NON VALIDA" error="La dimensione b è limitata per motivi di produzione. Si applicano le dimensioni minime e massime indicate e le specifiche della documentazione Peikko MODIX." sqref="AB17:AC26" xr:uid="{6B79A820-D3D4-46C4-AABF-8607868747DC}">
      <formula1>$CP17</formula1>
      <formula2>$CQ17</formula2>
    </dataValidation>
    <dataValidation type="list" allowBlank="1" showInputMessage="1" showErrorMessage="1" sqref="D17:E26" xr:uid="{857306F8-58A2-4E4E-B2E5-C4940BA34DB0}">
      <formula1>QLT.</formula1>
    </dataValidation>
    <dataValidation type="list" allowBlank="1" showInputMessage="1" showErrorMessage="1" sqref="J17:K26" xr:uid="{6CCDEEB5-567D-4B1F-A923-E5DD4F4150F8}">
      <formula1>INDIRECT($BV17)</formula1>
    </dataValidation>
    <dataValidation type="list" allowBlank="1" showInputMessage="1" showErrorMessage="1" sqref="Q17:R26" xr:uid="{A1CB6378-3816-4BA5-889A-E1E050F61801}">
      <formula1>INDIRECT($CF17)</formula1>
    </dataValidation>
    <dataValidation type="list" allowBlank="1" showInputMessage="1" showErrorMessage="1" sqref="S17:T26" xr:uid="{BA4AFCC0-6CA2-497D-B703-1B244E6967F4}">
      <formula1>INDIRECT($CG17)</formula1>
    </dataValidation>
    <dataValidation type="list" allowBlank="1" showInputMessage="1" showErrorMessage="1" sqref="M17:N26" xr:uid="{7E45EB9F-9B99-45D0-BB6F-2A1E51891D61}">
      <formula1>INDIRECT($CD17)</formula1>
    </dataValidation>
    <dataValidation type="list" allowBlank="1" showInputMessage="1" showErrorMessage="1" sqref="O17:P26" xr:uid="{8E42D408-0CA4-4F3E-B7CE-A7749782F90D}">
      <formula1>INDIRECT($CE17)</formula1>
    </dataValidation>
    <dataValidation type="decimal" allowBlank="1" showInputMessage="1" showErrorMessage="1" errorTitle="DIMENSIONE NON VALIDA" error="La dimensione c è limitata per motivi di produzione. Si applicano le dimensioni minime e massime indicate e le specifiche della documentazione Peikko MODIX." sqref="AH17:AI26" xr:uid="{FE866F5A-592D-4C87-8800-6AB78F44D70A}">
      <formula1>$CR17</formula1>
      <formula2>$CS17</formula2>
    </dataValidation>
    <dataValidation allowBlank="1" showInputMessage="1" showErrorMessage="1" prompt="(Nuova riga con Alt + Enter)" sqref="Q5:BR7 Q9:BQ11" xr:uid="{8EFEBD3C-3ABD-4DC6-853E-036D60C50236}"/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60" orientation="landscape" r:id="rId1"/>
  <colBreaks count="1" manualBreakCount="1">
    <brk id="70" max="1048575" man="1"/>
  </colBreaks>
  <ignoredErrors>
    <ignoredError sqref="AK17 AE17 Y17 AA17 AG17 AM17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ECDDA5A-9102-4988-81BA-A8B4CBF7DAAE}">
          <x14:formula1>
            <xm:f>'..'!$B$3:$B$7</xm:f>
          </x14:formula1>
          <xm:sqref>A31:A33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10561-6A91-4B36-BE00-B2724CFBB2F0}">
  <sheetPr>
    <tabColor theme="4"/>
    <pageSetUpPr fitToPage="1"/>
  </sheetPr>
  <dimension ref="A1:CI47"/>
  <sheetViews>
    <sheetView showGridLines="0" showRowColHeaders="0" tabSelected="1" zoomScaleNormal="100" zoomScaleSheetLayoutView="100" zoomScalePageLayoutView="85" workbookViewId="0">
      <selection activeCell="A3" sqref="A3:N3"/>
    </sheetView>
  </sheetViews>
  <sheetFormatPr baseColWidth="10" defaultColWidth="0" defaultRowHeight="15" customHeight="1" zeroHeight="1" x14ac:dyDescent="0.25"/>
  <cols>
    <col min="1" max="2" width="4" style="42" customWidth="1"/>
    <col min="3" max="3" width="0.85546875" style="42" customWidth="1"/>
    <col min="4" max="4" width="4.28515625" style="42" customWidth="1"/>
    <col min="5" max="5" width="4.28515625" style="14" customWidth="1"/>
    <col min="6" max="7" width="3.140625" style="42" customWidth="1"/>
    <col min="8" max="9" width="4.28515625" style="42" customWidth="1"/>
    <col min="10" max="10" width="0.85546875" style="42" customWidth="1"/>
    <col min="11" max="18" width="4.140625" style="42" customWidth="1"/>
    <col min="19" max="19" width="0.85546875" style="42" customWidth="1"/>
    <col min="20" max="21" width="4" style="42" customWidth="1"/>
    <col min="22" max="22" width="0.85546875" style="42" customWidth="1"/>
    <col min="23" max="25" width="2.85546875" style="42" customWidth="1"/>
    <col min="26" max="26" width="2.85546875" style="14" customWidth="1"/>
    <col min="27" max="37" width="3" style="42" customWidth="1"/>
    <col min="38" max="38" width="0.85546875" style="42" customWidth="1"/>
    <col min="39" max="39" width="4" style="14" customWidth="1"/>
    <col min="40" max="44" width="4" style="42" customWidth="1"/>
    <col min="45" max="45" width="0.85546875" style="42" customWidth="1"/>
    <col min="46" max="46" width="4" style="14" customWidth="1"/>
    <col min="47" max="49" width="4" style="42" customWidth="1"/>
    <col min="50" max="50" width="0.85546875" style="42" customWidth="1"/>
    <col min="51" max="56" width="3.7109375" style="42" customWidth="1"/>
    <col min="57" max="57" width="0.7109375" style="42" customWidth="1"/>
    <col min="58" max="61" width="3" style="42" customWidth="1"/>
    <col min="62" max="67" width="3.7109375" style="42" customWidth="1"/>
    <col min="68" max="68" width="0.140625" style="42" customWidth="1"/>
    <col min="69" max="69" width="6.28515625" style="42" hidden="1" customWidth="1"/>
    <col min="70" max="71" width="10" style="42" hidden="1" customWidth="1"/>
    <col min="72" max="72" width="14" style="42" hidden="1" customWidth="1"/>
    <col min="73" max="77" width="10" style="42" hidden="1" customWidth="1"/>
    <col min="78" max="79" width="10" style="47" hidden="1" customWidth="1"/>
    <col min="80" max="80" width="16.28515625" style="47" hidden="1" customWidth="1"/>
    <col min="81" max="81" width="14.7109375" style="47" hidden="1" customWidth="1"/>
    <col min="82" max="83" width="11.42578125" style="47" hidden="1" customWidth="1"/>
    <col min="84" max="87" width="15.85546875" style="47" hidden="1" customWidth="1"/>
    <col min="88" max="16384" width="11.42578125" style="42" hidden="1"/>
  </cols>
  <sheetData>
    <row r="1" spans="1:87" ht="45" customHeight="1" x14ac:dyDescent="0.25">
      <c r="A1" s="6"/>
      <c r="B1" s="6"/>
      <c r="C1" s="6"/>
      <c r="D1" s="6"/>
      <c r="E1" s="9"/>
      <c r="F1" s="6"/>
      <c r="G1" s="15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90"/>
      <c r="AK1" s="290"/>
      <c r="AL1" s="290"/>
      <c r="AM1" s="290"/>
      <c r="AN1" s="290"/>
      <c r="AO1" s="290"/>
      <c r="AP1" s="290"/>
      <c r="AQ1" s="290"/>
      <c r="AR1" s="290"/>
      <c r="AS1" s="290"/>
      <c r="AT1" s="290"/>
      <c r="AU1" s="290"/>
      <c r="AV1" s="290"/>
      <c r="AW1" s="290"/>
      <c r="AX1" s="290"/>
      <c r="AY1" s="290"/>
      <c r="AZ1" s="290"/>
      <c r="BA1" s="290"/>
      <c r="BB1" s="290"/>
      <c r="BC1" s="158"/>
      <c r="BD1" s="158"/>
      <c r="BE1" s="158"/>
      <c r="BF1" s="158"/>
      <c r="BG1" s="158"/>
      <c r="BH1" s="158"/>
      <c r="BI1" s="158"/>
      <c r="BJ1" s="158"/>
      <c r="BK1" s="158"/>
      <c r="BM1" s="289" t="s">
        <v>1828</v>
      </c>
      <c r="BN1" s="289"/>
      <c r="BO1" s="289"/>
    </row>
    <row r="2" spans="1:87" s="27" customFormat="1" ht="15.75" customHeight="1" x14ac:dyDescent="0.25">
      <c r="A2" s="178" t="s">
        <v>1760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9"/>
      <c r="O2" s="189" t="s">
        <v>1773</v>
      </c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9"/>
      <c r="AH2" s="189" t="s">
        <v>1774</v>
      </c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179"/>
      <c r="AY2" s="189" t="s">
        <v>1772</v>
      </c>
      <c r="AZ2" s="178"/>
      <c r="BA2" s="178"/>
      <c r="BB2" s="178"/>
      <c r="BC2" s="178"/>
      <c r="BD2" s="178"/>
      <c r="BE2" s="179"/>
      <c r="BF2" s="189" t="s">
        <v>1771</v>
      </c>
      <c r="BG2" s="178"/>
      <c r="BH2" s="178"/>
      <c r="BI2" s="178"/>
      <c r="BJ2" s="178"/>
      <c r="BK2" s="178"/>
      <c r="BL2" s="178"/>
      <c r="BM2" s="178"/>
      <c r="BN2" s="178"/>
      <c r="BO2" s="178"/>
      <c r="BP2" s="23"/>
      <c r="BZ2" s="50"/>
      <c r="CA2" s="50"/>
      <c r="CB2" s="50"/>
      <c r="CC2" s="50"/>
      <c r="CD2" s="50"/>
      <c r="CE2" s="50"/>
      <c r="CF2" s="50"/>
      <c r="CG2" s="50"/>
      <c r="CH2" s="50"/>
      <c r="CI2" s="50"/>
    </row>
    <row r="3" spans="1:87" ht="15.75" customHeight="1" x14ac:dyDescent="0.25">
      <c r="A3" s="180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1"/>
      <c r="O3" s="19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1"/>
      <c r="AH3" s="191"/>
      <c r="AI3" s="192"/>
      <c r="AJ3" s="192"/>
      <c r="AK3" s="192"/>
      <c r="AL3" s="192"/>
      <c r="AM3" s="192"/>
      <c r="AN3" s="192"/>
      <c r="AO3" s="192"/>
      <c r="AP3" s="192"/>
      <c r="AQ3" s="192"/>
      <c r="AR3" s="192"/>
      <c r="AS3" s="192"/>
      <c r="AT3" s="192"/>
      <c r="AU3" s="192"/>
      <c r="AV3" s="192"/>
      <c r="AW3" s="192"/>
      <c r="AX3" s="193"/>
      <c r="AY3" s="190"/>
      <c r="AZ3" s="180"/>
      <c r="BA3" s="180"/>
      <c r="BB3" s="180"/>
      <c r="BC3" s="180"/>
      <c r="BD3" s="180"/>
      <c r="BE3" s="181"/>
      <c r="BF3" s="190"/>
      <c r="BG3" s="180"/>
      <c r="BH3" s="180"/>
      <c r="BI3" s="180"/>
      <c r="BJ3" s="180"/>
      <c r="BK3" s="180"/>
      <c r="BL3" s="180"/>
      <c r="BM3" s="180"/>
      <c r="BN3" s="180"/>
      <c r="BO3" s="180"/>
    </row>
    <row r="4" spans="1:87" s="27" customFormat="1" ht="15.75" customHeight="1" x14ac:dyDescent="0.25">
      <c r="A4" s="178" t="s">
        <v>1761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9"/>
      <c r="O4" s="189" t="s">
        <v>1766</v>
      </c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9"/>
      <c r="AH4" s="189" t="s">
        <v>1767</v>
      </c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  <c r="AW4" s="178"/>
      <c r="AX4" s="179"/>
      <c r="AY4" s="189" t="s">
        <v>1769</v>
      </c>
      <c r="AZ4" s="178"/>
      <c r="BA4" s="178"/>
      <c r="BB4" s="178"/>
      <c r="BC4" s="178"/>
      <c r="BD4" s="178"/>
      <c r="BE4" s="178"/>
      <c r="BF4" s="178"/>
      <c r="BG4" s="178"/>
      <c r="BH4" s="178"/>
      <c r="BI4" s="178"/>
      <c r="BJ4" s="178"/>
      <c r="BK4" s="178"/>
      <c r="BL4" s="178"/>
      <c r="BM4" s="178"/>
      <c r="BN4" s="178"/>
      <c r="BO4" s="178"/>
      <c r="BP4" s="23"/>
      <c r="BZ4" s="50"/>
      <c r="CA4" s="50"/>
      <c r="CB4" s="50"/>
      <c r="CC4" s="50"/>
      <c r="CD4" s="50"/>
      <c r="CE4" s="50"/>
      <c r="CF4" s="50"/>
      <c r="CG4" s="50"/>
      <c r="CH4" s="50"/>
      <c r="CI4" s="50"/>
    </row>
    <row r="5" spans="1:87" ht="15.75" customHeight="1" x14ac:dyDescent="0.25">
      <c r="A5" s="196"/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7"/>
      <c r="O5" s="186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8"/>
      <c r="AH5" s="186"/>
      <c r="AI5" s="187"/>
      <c r="AJ5" s="187"/>
      <c r="AK5" s="187"/>
      <c r="AL5" s="187"/>
      <c r="AM5" s="187"/>
      <c r="AN5" s="187"/>
      <c r="AO5" s="187"/>
      <c r="AP5" s="187"/>
      <c r="AQ5" s="187"/>
      <c r="AR5" s="187"/>
      <c r="AS5" s="187"/>
      <c r="AT5" s="187"/>
      <c r="AU5" s="187"/>
      <c r="AV5" s="187"/>
      <c r="AW5" s="187"/>
      <c r="AX5" s="188"/>
      <c r="AY5" s="186"/>
      <c r="AZ5" s="187"/>
      <c r="BA5" s="187"/>
      <c r="BB5" s="187"/>
      <c r="BC5" s="187"/>
      <c r="BD5" s="187"/>
      <c r="BE5" s="187"/>
      <c r="BF5" s="187"/>
      <c r="BG5" s="187"/>
      <c r="BH5" s="187"/>
      <c r="BI5" s="187"/>
      <c r="BJ5" s="187"/>
      <c r="BK5" s="187"/>
      <c r="BL5" s="187"/>
      <c r="BM5" s="187"/>
      <c r="BN5" s="187"/>
      <c r="BO5" s="187"/>
      <c r="BP5" s="187"/>
    </row>
    <row r="6" spans="1:87" ht="15.75" customHeight="1" x14ac:dyDescent="0.25">
      <c r="A6" s="178" t="s">
        <v>1763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9"/>
      <c r="O6" s="186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8"/>
      <c r="AH6" s="186"/>
      <c r="AI6" s="187"/>
      <c r="AJ6" s="187"/>
      <c r="AK6" s="187"/>
      <c r="AL6" s="187"/>
      <c r="AM6" s="187"/>
      <c r="AN6" s="187"/>
      <c r="AO6" s="187"/>
      <c r="AP6" s="187"/>
      <c r="AQ6" s="187"/>
      <c r="AR6" s="187"/>
      <c r="AS6" s="187"/>
      <c r="AT6" s="187"/>
      <c r="AU6" s="187"/>
      <c r="AV6" s="187"/>
      <c r="AW6" s="187"/>
      <c r="AX6" s="188"/>
      <c r="AY6" s="186"/>
      <c r="AZ6" s="187"/>
      <c r="BA6" s="187"/>
      <c r="BB6" s="187"/>
      <c r="BC6" s="187"/>
      <c r="BD6" s="187"/>
      <c r="BE6" s="187"/>
      <c r="BF6" s="187"/>
      <c r="BG6" s="187"/>
      <c r="BH6" s="187"/>
      <c r="BI6" s="187"/>
      <c r="BJ6" s="187"/>
      <c r="BK6" s="187"/>
      <c r="BL6" s="187"/>
      <c r="BM6" s="187"/>
      <c r="BN6" s="187"/>
      <c r="BO6" s="187"/>
      <c r="BP6" s="187"/>
    </row>
    <row r="7" spans="1:87" ht="15.75" customHeight="1" x14ac:dyDescent="0.25">
      <c r="A7" s="194"/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5"/>
      <c r="O7" s="186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8"/>
      <c r="AH7" s="186"/>
      <c r="AI7" s="187"/>
      <c r="AJ7" s="187"/>
      <c r="AK7" s="187"/>
      <c r="AL7" s="187"/>
      <c r="AM7" s="187"/>
      <c r="AN7" s="187"/>
      <c r="AO7" s="187"/>
      <c r="AP7" s="187"/>
      <c r="AQ7" s="187"/>
      <c r="AR7" s="187"/>
      <c r="AS7" s="187"/>
      <c r="AT7" s="187"/>
      <c r="AU7" s="187"/>
      <c r="AV7" s="187"/>
      <c r="AW7" s="187"/>
      <c r="AX7" s="188"/>
      <c r="AY7" s="186"/>
      <c r="AZ7" s="187"/>
      <c r="BA7" s="187"/>
      <c r="BB7" s="187"/>
      <c r="BC7" s="187"/>
      <c r="BD7" s="187"/>
      <c r="BE7" s="187"/>
      <c r="BF7" s="187"/>
      <c r="BG7" s="187"/>
      <c r="BH7" s="187"/>
      <c r="BI7" s="187"/>
      <c r="BJ7" s="187"/>
      <c r="BK7" s="187"/>
      <c r="BL7" s="187"/>
      <c r="BM7" s="187"/>
      <c r="BN7" s="187"/>
      <c r="BO7" s="187"/>
      <c r="BP7" s="187"/>
    </row>
    <row r="8" spans="1:87" s="27" customFormat="1" ht="15.75" customHeight="1" x14ac:dyDescent="0.25">
      <c r="A8" s="178" t="s">
        <v>1762</v>
      </c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9"/>
      <c r="O8" s="189" t="s">
        <v>1765</v>
      </c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9"/>
      <c r="AH8" s="189" t="s">
        <v>1768</v>
      </c>
      <c r="AI8" s="178"/>
      <c r="AJ8" s="178"/>
      <c r="AK8" s="178"/>
      <c r="AL8" s="178"/>
      <c r="AM8" s="178"/>
      <c r="AN8" s="178"/>
      <c r="AO8" s="178"/>
      <c r="AP8" s="178"/>
      <c r="AQ8" s="178"/>
      <c r="AR8" s="178"/>
      <c r="AS8" s="178"/>
      <c r="AT8" s="178"/>
      <c r="AU8" s="178"/>
      <c r="AV8" s="178"/>
      <c r="AW8" s="178"/>
      <c r="AX8" s="179"/>
      <c r="AY8" s="189" t="s">
        <v>1770</v>
      </c>
      <c r="AZ8" s="178"/>
      <c r="BA8" s="178"/>
      <c r="BB8" s="178"/>
      <c r="BC8" s="178"/>
      <c r="BD8" s="178"/>
      <c r="BE8" s="178"/>
      <c r="BF8" s="178"/>
      <c r="BG8" s="178"/>
      <c r="BH8" s="178"/>
      <c r="BI8" s="178"/>
      <c r="BJ8" s="178"/>
      <c r="BK8" s="178"/>
      <c r="BL8" s="178"/>
      <c r="BM8" s="178"/>
      <c r="BN8" s="178"/>
      <c r="BO8" s="178"/>
      <c r="BZ8" s="50"/>
      <c r="CA8" s="50"/>
      <c r="CB8" s="50"/>
      <c r="CC8" s="50"/>
      <c r="CD8" s="50"/>
      <c r="CE8" s="50"/>
      <c r="CF8" s="50"/>
      <c r="CG8" s="50"/>
      <c r="CH8" s="50"/>
      <c r="CI8" s="50"/>
    </row>
    <row r="9" spans="1:87" ht="15.75" customHeight="1" x14ac:dyDescent="0.25">
      <c r="A9" s="194"/>
      <c r="B9" s="194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5"/>
      <c r="O9" s="186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8"/>
      <c r="AH9" s="186"/>
      <c r="AI9" s="187"/>
      <c r="AJ9" s="187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7"/>
      <c r="AW9" s="187"/>
      <c r="AX9" s="188"/>
      <c r="AY9" s="186"/>
      <c r="AZ9" s="187"/>
      <c r="BA9" s="187"/>
      <c r="BB9" s="187"/>
      <c r="BC9" s="187"/>
      <c r="BD9" s="187"/>
      <c r="BE9" s="187"/>
      <c r="BF9" s="187"/>
      <c r="BG9" s="187"/>
      <c r="BH9" s="187"/>
      <c r="BI9" s="187"/>
      <c r="BJ9" s="187"/>
      <c r="BK9" s="187"/>
      <c r="BL9" s="187"/>
      <c r="BM9" s="187"/>
      <c r="BN9" s="187"/>
      <c r="BO9" s="187"/>
    </row>
    <row r="10" spans="1:87" ht="15.75" customHeight="1" x14ac:dyDescent="0.25">
      <c r="A10" s="178" t="s">
        <v>1764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9"/>
      <c r="O10" s="186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88"/>
      <c r="AH10" s="186"/>
      <c r="AI10" s="187"/>
      <c r="AJ10" s="187"/>
      <c r="AK10" s="187"/>
      <c r="AL10" s="187"/>
      <c r="AM10" s="187"/>
      <c r="AN10" s="187"/>
      <c r="AO10" s="187"/>
      <c r="AP10" s="187"/>
      <c r="AQ10" s="187"/>
      <c r="AR10" s="187"/>
      <c r="AS10" s="187"/>
      <c r="AT10" s="187"/>
      <c r="AU10" s="187"/>
      <c r="AV10" s="187"/>
      <c r="AW10" s="187"/>
      <c r="AX10" s="188"/>
      <c r="AY10" s="186"/>
      <c r="AZ10" s="187"/>
      <c r="BA10" s="187"/>
      <c r="BB10" s="187"/>
      <c r="BC10" s="187"/>
      <c r="BD10" s="187"/>
      <c r="BE10" s="187"/>
      <c r="BF10" s="187"/>
      <c r="BG10" s="187"/>
      <c r="BH10" s="187"/>
      <c r="BI10" s="187"/>
      <c r="BJ10" s="187"/>
      <c r="BK10" s="187"/>
      <c r="BL10" s="187"/>
      <c r="BM10" s="187"/>
      <c r="BN10" s="187"/>
      <c r="BO10" s="187"/>
    </row>
    <row r="11" spans="1:87" ht="15.75" customHeight="1" x14ac:dyDescent="0.25">
      <c r="A11" s="194"/>
      <c r="B11" s="194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5"/>
      <c r="O11" s="186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87"/>
      <c r="AG11" s="188"/>
      <c r="AH11" s="186"/>
      <c r="AI11" s="187"/>
      <c r="AJ11" s="187"/>
      <c r="AK11" s="187"/>
      <c r="AL11" s="187"/>
      <c r="AM11" s="187"/>
      <c r="AN11" s="187"/>
      <c r="AO11" s="187"/>
      <c r="AP11" s="187"/>
      <c r="AQ11" s="187"/>
      <c r="AR11" s="187"/>
      <c r="AS11" s="187"/>
      <c r="AT11" s="187"/>
      <c r="AU11" s="187"/>
      <c r="AV11" s="187"/>
      <c r="AW11" s="187"/>
      <c r="AX11" s="188"/>
      <c r="AY11" s="186"/>
      <c r="AZ11" s="187"/>
      <c r="BA11" s="187"/>
      <c r="BB11" s="187"/>
      <c r="BC11" s="187"/>
      <c r="BD11" s="187"/>
      <c r="BE11" s="187"/>
      <c r="BF11" s="187"/>
      <c r="BG11" s="187"/>
      <c r="BH11" s="187"/>
      <c r="BI11" s="187"/>
      <c r="BJ11" s="187"/>
      <c r="BK11" s="187"/>
      <c r="BL11" s="187"/>
      <c r="BM11" s="187"/>
      <c r="BN11" s="187"/>
      <c r="BO11" s="187"/>
    </row>
    <row r="12" spans="1:87" ht="7.5" customHeight="1" x14ac:dyDescent="0.25">
      <c r="A12" s="7"/>
      <c r="B12" s="7"/>
      <c r="C12" s="7"/>
      <c r="D12" s="7"/>
      <c r="E12" s="10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10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10"/>
      <c r="AN12" s="7"/>
      <c r="AO12" s="7"/>
      <c r="AP12" s="7"/>
      <c r="AQ12" s="7"/>
      <c r="AR12" s="7"/>
      <c r="AS12" s="7"/>
      <c r="AT12" s="10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</row>
    <row r="13" spans="1:87" ht="15" customHeight="1" thickBot="1" x14ac:dyDescent="0.3">
      <c r="A13" s="325" t="s">
        <v>1818</v>
      </c>
      <c r="B13" s="326"/>
      <c r="C13" s="326"/>
      <c r="D13" s="326"/>
      <c r="E13" s="326"/>
      <c r="F13" s="326"/>
      <c r="G13" s="326"/>
      <c r="H13" s="326"/>
      <c r="I13" s="326"/>
      <c r="J13" s="326"/>
      <c r="K13" s="326"/>
      <c r="L13" s="326"/>
      <c r="M13" s="326"/>
      <c r="N13" s="326"/>
      <c r="O13" s="326"/>
      <c r="P13" s="326"/>
      <c r="Q13" s="326"/>
      <c r="R13" s="326"/>
      <c r="S13" s="326"/>
      <c r="T13" s="326"/>
      <c r="U13" s="326"/>
      <c r="V13" s="326"/>
      <c r="W13" s="326"/>
      <c r="X13" s="326"/>
      <c r="Y13" s="326"/>
      <c r="Z13" s="326"/>
      <c r="AA13" s="326"/>
      <c r="AB13" s="326"/>
      <c r="AC13" s="326"/>
      <c r="AD13" s="326"/>
      <c r="AE13" s="326"/>
      <c r="AF13" s="326"/>
      <c r="AG13" s="326"/>
      <c r="AH13" s="326"/>
      <c r="AI13" s="326"/>
      <c r="AJ13" s="326"/>
      <c r="AK13" s="326"/>
      <c r="AL13" s="326"/>
      <c r="AM13" s="326"/>
      <c r="AN13" s="326"/>
      <c r="AO13" s="326"/>
      <c r="AP13" s="326"/>
      <c r="AQ13" s="326"/>
      <c r="AR13" s="326"/>
      <c r="AS13" s="326"/>
      <c r="AT13" s="326"/>
      <c r="AU13" s="326"/>
      <c r="AV13" s="326"/>
      <c r="AW13" s="326"/>
      <c r="AX13" s="326"/>
      <c r="AY13" s="326"/>
      <c r="AZ13" s="326"/>
      <c r="BA13" s="326"/>
      <c r="BB13" s="326"/>
      <c r="BC13" s="326"/>
      <c r="BD13" s="326"/>
      <c r="BE13" s="326"/>
      <c r="BF13" s="326"/>
      <c r="BG13" s="326"/>
      <c r="BH13" s="326"/>
      <c r="BI13" s="326"/>
      <c r="BJ13" s="326"/>
      <c r="BK13" s="326"/>
      <c r="BL13" s="326"/>
      <c r="BM13" s="326"/>
      <c r="BN13" s="326"/>
      <c r="BO13" s="327"/>
    </row>
    <row r="14" spans="1:87" ht="18" customHeight="1" thickBot="1" x14ac:dyDescent="0.3">
      <c r="A14" s="291" t="s">
        <v>7</v>
      </c>
      <c r="B14" s="291"/>
      <c r="D14" s="291" t="s">
        <v>1799</v>
      </c>
      <c r="E14" s="291"/>
      <c r="F14" s="291"/>
      <c r="G14" s="291"/>
      <c r="H14" s="291"/>
      <c r="I14" s="291"/>
      <c r="K14" s="362" t="s">
        <v>1816</v>
      </c>
      <c r="L14" s="362"/>
      <c r="M14" s="362"/>
      <c r="N14" s="362"/>
      <c r="O14" s="365" t="s">
        <v>1803</v>
      </c>
      <c r="P14" s="362"/>
      <c r="Q14" s="362"/>
      <c r="R14" s="362"/>
      <c r="S14" s="8"/>
      <c r="T14" s="422" t="s">
        <v>1817</v>
      </c>
      <c r="U14" s="366"/>
      <c r="V14" s="8"/>
      <c r="W14" s="291" t="s">
        <v>1819</v>
      </c>
      <c r="X14" s="291"/>
      <c r="Y14" s="291"/>
      <c r="Z14" s="291"/>
      <c r="AA14" s="291"/>
      <c r="AB14" s="291"/>
      <c r="AC14" s="291"/>
      <c r="AD14" s="291"/>
      <c r="AE14" s="291"/>
      <c r="AF14" s="291"/>
      <c r="AG14" s="291"/>
      <c r="AH14" s="291"/>
      <c r="AI14" s="291"/>
      <c r="AJ14" s="291"/>
      <c r="AK14" s="291"/>
      <c r="AL14" s="291"/>
      <c r="AM14" s="291"/>
      <c r="AN14" s="291"/>
      <c r="AO14" s="291"/>
      <c r="AP14" s="291"/>
      <c r="AQ14" s="291"/>
      <c r="AR14" s="291"/>
      <c r="AT14" s="291" t="s">
        <v>1812</v>
      </c>
      <c r="AU14" s="291"/>
      <c r="AV14" s="291"/>
      <c r="AW14" s="291"/>
      <c r="AX14" s="291"/>
      <c r="AY14" s="291"/>
      <c r="AZ14" s="291"/>
      <c r="BA14" s="291"/>
      <c r="BB14" s="291"/>
      <c r="BC14" s="291"/>
      <c r="BD14" s="291"/>
      <c r="BE14" s="8"/>
      <c r="BF14" s="377" t="s">
        <v>1813</v>
      </c>
      <c r="BG14" s="377"/>
      <c r="BH14" s="383" t="s">
        <v>1814</v>
      </c>
      <c r="BI14" s="384"/>
      <c r="BJ14" s="366" t="s">
        <v>1815</v>
      </c>
      <c r="BK14" s="291"/>
      <c r="BL14" s="291"/>
      <c r="BM14" s="291"/>
      <c r="BN14" s="291"/>
      <c r="BO14" s="291"/>
      <c r="BR14" s="249" t="s">
        <v>3</v>
      </c>
      <c r="BS14" s="252" t="s">
        <v>20</v>
      </c>
      <c r="BT14" s="352" t="s">
        <v>15</v>
      </c>
      <c r="BU14" s="391" t="s">
        <v>370</v>
      </c>
      <c r="BV14" s="352" t="s">
        <v>371</v>
      </c>
      <c r="BW14" s="391" t="s">
        <v>372</v>
      </c>
      <c r="BX14" s="352" t="s">
        <v>373</v>
      </c>
      <c r="BY14" s="391" t="s">
        <v>441</v>
      </c>
      <c r="BZ14" s="252" t="s">
        <v>442</v>
      </c>
      <c r="CA14" s="352" t="s">
        <v>443</v>
      </c>
      <c r="CB14" s="391" t="s">
        <v>370</v>
      </c>
      <c r="CC14" s="352" t="s">
        <v>371</v>
      </c>
      <c r="CD14" s="391" t="s">
        <v>372</v>
      </c>
      <c r="CE14" s="352" t="s">
        <v>373</v>
      </c>
      <c r="CF14" s="391" t="s">
        <v>370</v>
      </c>
      <c r="CG14" s="352" t="s">
        <v>371</v>
      </c>
      <c r="CH14" s="352" t="s">
        <v>1461</v>
      </c>
      <c r="CI14" s="352" t="s">
        <v>1462</v>
      </c>
    </row>
    <row r="15" spans="1:87" ht="18" customHeight="1" x14ac:dyDescent="0.25">
      <c r="A15" s="247"/>
      <c r="B15" s="247"/>
      <c r="D15" s="353" t="s">
        <v>1798</v>
      </c>
      <c r="E15" s="353"/>
      <c r="F15" s="352" t="s">
        <v>8</v>
      </c>
      <c r="G15" s="249"/>
      <c r="H15" s="352" t="s">
        <v>1800</v>
      </c>
      <c r="I15" s="353"/>
      <c r="K15" s="353" t="s">
        <v>1804</v>
      </c>
      <c r="L15" s="353"/>
      <c r="M15" s="352" t="s">
        <v>1805</v>
      </c>
      <c r="N15" s="353"/>
      <c r="O15" s="352" t="s">
        <v>1804</v>
      </c>
      <c r="P15" s="249"/>
      <c r="Q15" s="352" t="s">
        <v>1805</v>
      </c>
      <c r="R15" s="353"/>
      <c r="S15" s="8"/>
      <c r="T15" s="250"/>
      <c r="U15" s="272"/>
      <c r="V15" s="8"/>
      <c r="W15" s="247"/>
      <c r="X15" s="247"/>
      <c r="Y15" s="247"/>
      <c r="Z15" s="247"/>
      <c r="AA15" s="247"/>
      <c r="AB15" s="247"/>
      <c r="AC15" s="247"/>
      <c r="AD15" s="247"/>
      <c r="AE15" s="247"/>
      <c r="AF15" s="247"/>
      <c r="AG15" s="247"/>
      <c r="AH15" s="247"/>
      <c r="AI15" s="247"/>
      <c r="AJ15" s="247"/>
      <c r="AK15" s="247"/>
      <c r="AL15" s="247"/>
      <c r="AM15" s="247"/>
      <c r="AN15" s="247"/>
      <c r="AO15" s="247"/>
      <c r="AP15" s="247"/>
      <c r="AQ15" s="247"/>
      <c r="AR15" s="247"/>
      <c r="AT15" s="247"/>
      <c r="AU15" s="247"/>
      <c r="AV15" s="247"/>
      <c r="AW15" s="247"/>
      <c r="AX15" s="247"/>
      <c r="AY15" s="247"/>
      <c r="AZ15" s="247"/>
      <c r="BA15" s="247"/>
      <c r="BB15" s="247"/>
      <c r="BC15" s="247"/>
      <c r="BD15" s="247"/>
      <c r="BE15" s="8"/>
      <c r="BF15" s="246"/>
      <c r="BG15" s="246"/>
      <c r="BH15" s="385"/>
      <c r="BI15" s="386"/>
      <c r="BJ15" s="272"/>
      <c r="BK15" s="247"/>
      <c r="BL15" s="247"/>
      <c r="BM15" s="247"/>
      <c r="BN15" s="247"/>
      <c r="BO15" s="247"/>
      <c r="BR15" s="250"/>
      <c r="BS15" s="253"/>
      <c r="BT15" s="272"/>
      <c r="BU15" s="392"/>
      <c r="BV15" s="272"/>
      <c r="BW15" s="392"/>
      <c r="BX15" s="272"/>
      <c r="BY15" s="392"/>
      <c r="BZ15" s="253"/>
      <c r="CA15" s="272"/>
      <c r="CB15" s="392"/>
      <c r="CC15" s="272"/>
      <c r="CD15" s="392"/>
      <c r="CE15" s="272"/>
      <c r="CF15" s="392"/>
      <c r="CG15" s="272"/>
      <c r="CH15" s="272"/>
      <c r="CI15" s="272"/>
    </row>
    <row r="16" spans="1:87" ht="18" customHeight="1" x14ac:dyDescent="0.25">
      <c r="A16" s="248"/>
      <c r="B16" s="248"/>
      <c r="C16" s="8"/>
      <c r="D16" s="248"/>
      <c r="E16" s="248"/>
      <c r="F16" s="273"/>
      <c r="G16" s="251"/>
      <c r="H16" s="273"/>
      <c r="I16" s="248"/>
      <c r="J16" s="8"/>
      <c r="K16" s="248"/>
      <c r="L16" s="248"/>
      <c r="M16" s="273"/>
      <c r="N16" s="248"/>
      <c r="O16" s="273"/>
      <c r="P16" s="251"/>
      <c r="Q16" s="273"/>
      <c r="R16" s="248"/>
      <c r="S16" s="8"/>
      <c r="T16" s="251"/>
      <c r="U16" s="273"/>
      <c r="V16" s="8"/>
      <c r="W16" s="248"/>
      <c r="X16" s="248"/>
      <c r="Y16" s="248"/>
      <c r="Z16" s="248"/>
      <c r="AA16" s="248"/>
      <c r="AB16" s="248"/>
      <c r="AC16" s="248"/>
      <c r="AD16" s="248"/>
      <c r="AE16" s="248"/>
      <c r="AF16" s="248"/>
      <c r="AG16" s="248"/>
      <c r="AH16" s="248"/>
      <c r="AI16" s="248"/>
      <c r="AJ16" s="248"/>
      <c r="AK16" s="248"/>
      <c r="AL16" s="248"/>
      <c r="AM16" s="248"/>
      <c r="AN16" s="248"/>
      <c r="AO16" s="248"/>
      <c r="AP16" s="248"/>
      <c r="AQ16" s="248"/>
      <c r="AR16" s="248"/>
      <c r="AT16" s="247"/>
      <c r="AU16" s="247"/>
      <c r="AV16" s="247"/>
      <c r="AW16" s="247"/>
      <c r="AX16" s="247"/>
      <c r="AY16" s="247"/>
      <c r="AZ16" s="247"/>
      <c r="BA16" s="247"/>
      <c r="BB16" s="247"/>
      <c r="BC16" s="247"/>
      <c r="BD16" s="247"/>
      <c r="BE16" s="8"/>
      <c r="BF16" s="246"/>
      <c r="BG16" s="246"/>
      <c r="BH16" s="387"/>
      <c r="BI16" s="388"/>
      <c r="BJ16" s="273"/>
      <c r="BK16" s="248"/>
      <c r="BL16" s="248"/>
      <c r="BM16" s="248"/>
      <c r="BN16" s="248"/>
      <c r="BO16" s="248"/>
      <c r="BR16" s="251"/>
      <c r="BS16" s="254"/>
      <c r="BT16" s="273"/>
      <c r="BU16" s="393"/>
      <c r="BV16" s="273"/>
      <c r="BW16" s="393"/>
      <c r="BX16" s="273"/>
      <c r="BY16" s="393"/>
      <c r="BZ16" s="254"/>
      <c r="CA16" s="273"/>
      <c r="CB16" s="393"/>
      <c r="CC16" s="273"/>
      <c r="CD16" s="393"/>
      <c r="CE16" s="273"/>
      <c r="CF16" s="393"/>
      <c r="CG16" s="273"/>
      <c r="CH16" s="273"/>
      <c r="CI16" s="273"/>
    </row>
    <row r="17" spans="1:87" s="21" customFormat="1" ht="27" customHeight="1" x14ac:dyDescent="0.25">
      <c r="A17" s="292"/>
      <c r="B17" s="293"/>
      <c r="D17" s="269"/>
      <c r="E17" s="269"/>
      <c r="F17" s="269"/>
      <c r="G17" s="269"/>
      <c r="H17" s="354" t="str">
        <f>BS17</f>
        <v/>
      </c>
      <c r="I17" s="354"/>
      <c r="K17" s="363"/>
      <c r="L17" s="363"/>
      <c r="M17" s="363"/>
      <c r="N17" s="363"/>
      <c r="O17" s="363"/>
      <c r="P17" s="363"/>
      <c r="Q17" s="363"/>
      <c r="R17" s="363"/>
      <c r="S17" s="22"/>
      <c r="T17" s="269"/>
      <c r="U17" s="269"/>
      <c r="V17" s="22"/>
      <c r="W17" s="407"/>
      <c r="X17" s="408"/>
      <c r="Y17" s="408"/>
      <c r="Z17" s="408"/>
      <c r="AA17" s="408"/>
      <c r="AB17" s="408"/>
      <c r="AC17" s="408"/>
      <c r="AD17" s="408"/>
      <c r="AE17" s="408"/>
      <c r="AF17" s="408"/>
      <c r="AG17" s="408"/>
      <c r="AH17" s="408"/>
      <c r="AI17" s="408"/>
      <c r="AJ17" s="408"/>
      <c r="AK17" s="408"/>
      <c r="AL17" s="408"/>
      <c r="AM17" s="408"/>
      <c r="AN17" s="408"/>
      <c r="AO17" s="408"/>
      <c r="AP17" s="408"/>
      <c r="AQ17" s="408"/>
      <c r="AR17" s="409"/>
      <c r="AT17" s="419"/>
      <c r="AU17" s="420"/>
      <c r="AV17" s="420"/>
      <c r="AW17" s="420"/>
      <c r="AX17" s="420"/>
      <c r="AY17" s="420"/>
      <c r="AZ17" s="420"/>
      <c r="BA17" s="420"/>
      <c r="BB17" s="420"/>
      <c r="BC17" s="420"/>
      <c r="BD17" s="421"/>
      <c r="BE17" s="51" t="str">
        <f>IF(ISNUMBER(BC17),BA17/100*BC17,"")</f>
        <v/>
      </c>
      <c r="BF17" s="259"/>
      <c r="BG17" s="260"/>
      <c r="BH17" s="259"/>
      <c r="BI17" s="260"/>
      <c r="BJ17" s="367" t="str">
        <f>IF(AND(CF17="",CG17=""),"",CONCATENATE(CF17,IF(CG17="","",CONCATENATE(" / ",CG17))))</f>
        <v/>
      </c>
      <c r="BK17" s="368"/>
      <c r="BL17" s="368"/>
      <c r="BM17" s="368"/>
      <c r="BN17" s="368"/>
      <c r="BO17" s="369"/>
      <c r="BR17" s="128" t="str">
        <f t="shared" ref="BR17:BR26" si="0">IF(D17="","",CONCATENATE(D17,"."))</f>
        <v/>
      </c>
      <c r="BS17" s="128" t="str">
        <f>IF(F17="","",VLOOKUP(F17,'.'!$C$22:$D$33,'.'!$D$22,FALSE))</f>
        <v/>
      </c>
      <c r="BT17" s="129" t="str">
        <f t="shared" ref="BT17:BT26" si="1">IF(F17="","",CONCATENATE("Form",D17,F17,"."))</f>
        <v/>
      </c>
      <c r="BU17" s="130" t="str">
        <f>IF(AND(D17="",F17=""),"","ja")</f>
        <v/>
      </c>
      <c r="BV17" s="131" t="str">
        <f>IF(AND(D17="",F17=""),"","ja")</f>
        <v/>
      </c>
      <c r="BW17" s="130" t="str">
        <f>IF(AND(F17&lt;&gt;"",K17=""),"nein",IF(AND(D17&lt;&gt;"",F17&lt;&gt;"",K17&lt;&gt;""),VLOOKUP(K17,'.'!$G$98:$H$195,'.'!$H$98,FALSE),""))</f>
        <v/>
      </c>
      <c r="BX17" s="131" t="str">
        <f>IF(AND(F17&lt;&gt;"",M17=""),"nein",IF(AND(D17&lt;&gt;"",F17&lt;&gt;"",M17&lt;&gt;""),VLOOKUP(M17,'.'!$G$98:$H$195,'.'!$H$98,FALSE),""))</f>
        <v/>
      </c>
      <c r="BY17" s="132"/>
      <c r="BZ17" s="128"/>
      <c r="CA17" s="129"/>
      <c r="CB17" s="130" t="str">
        <f t="shared" ref="CB17:CB26" si="2">IF(AND(D17&lt;&gt;"",F17&lt;&gt;""),CONCATENATE("_",F17,D17,"."),"")</f>
        <v/>
      </c>
      <c r="CC17" s="131" t="str">
        <f>IF(AND(D17&lt;&gt;"",F17&lt;&gt;"",K17&lt;&gt;"",BV17="ja"),IF(OR(MID(K17,1,3)="RMA",MID(K17,1,3)="RMB"),CONCATENATE("_",F17,D17,MID(K17,1,3),"."),CONCATENATE("_",F17,D17,MID(K17,1,3),".")),"")</f>
        <v/>
      </c>
      <c r="CD17" s="130" t="str">
        <f>IF(BW17="ja",VLOOKUP(K17,'.'!$C$98:$D$195,'.'!$D$98,FALSE),"")</f>
        <v/>
      </c>
      <c r="CE17" s="131" t="str">
        <f>IF(BX17="ja",VLOOKUP(M17,'.'!$C$98:$D$195,'.'!$D$98,FALSE),"")</f>
        <v/>
      </c>
      <c r="CF17" s="130" t="str">
        <f>IF(AND(F17&lt;&gt;"",K17&lt;&gt;"",D17&lt;&gt;""),IF(OR(MID(K17,1,3)="RMA",MID(K17,1,3)="RMB"),CONCATENATE(K17,IF(O17="","",(CONCATENATE(" + ",O17)))),CONCATENATE(K17,IF(O17="","",(CONCATENATE(" + ",O17))))),"")</f>
        <v/>
      </c>
      <c r="CG17" s="142" t="str">
        <f>IF(AND(F17&lt;&gt;"",M17&lt;&gt;"",D17&lt;&gt;""),IF(OR(MID(M17,1,3)="RMA",MID(M17,1,3)="RMB"),CONCATENATE(M17,IF(Q17="","",(CONCATENATE(" + ",Q17)))),CONCATENATE(M17,IF(Q17="","",(CONCATENATE(" + ",Q17))))),"")</f>
        <v/>
      </c>
      <c r="CH17" s="142">
        <f>IF(OR(F17="",K17=""),1962,IF(MID(K17,1,3)="RMB",_xlfn.NUMBERVALUE(MID(K17,5,2)),F17))</f>
        <v>1962</v>
      </c>
      <c r="CI17" s="142">
        <f>IF(OR(F17="",M17=""),1962,IF(MID(M17,1,3)="RMB",_xlfn.NUMBERVALUE(MID(M17,5,2)),F17))</f>
        <v>1962</v>
      </c>
    </row>
    <row r="18" spans="1:87" s="21" customFormat="1" ht="27" customHeight="1" x14ac:dyDescent="0.25">
      <c r="A18" s="232"/>
      <c r="B18" s="233"/>
      <c r="D18" s="298"/>
      <c r="E18" s="298"/>
      <c r="F18" s="298"/>
      <c r="G18" s="298"/>
      <c r="H18" s="355" t="str">
        <f t="shared" ref="H18:H26" si="3">BS18</f>
        <v/>
      </c>
      <c r="I18" s="355"/>
      <c r="K18" s="245"/>
      <c r="L18" s="245"/>
      <c r="M18" s="245"/>
      <c r="N18" s="245"/>
      <c r="O18" s="245"/>
      <c r="P18" s="245"/>
      <c r="Q18" s="245"/>
      <c r="R18" s="245"/>
      <c r="S18" s="22"/>
      <c r="T18" s="229"/>
      <c r="U18" s="229"/>
      <c r="V18" s="22"/>
      <c r="W18" s="410"/>
      <c r="X18" s="411"/>
      <c r="Y18" s="411"/>
      <c r="Z18" s="411"/>
      <c r="AA18" s="411"/>
      <c r="AB18" s="411"/>
      <c r="AC18" s="411"/>
      <c r="AD18" s="411"/>
      <c r="AE18" s="411"/>
      <c r="AF18" s="411"/>
      <c r="AG18" s="411"/>
      <c r="AH18" s="411"/>
      <c r="AI18" s="411"/>
      <c r="AJ18" s="411"/>
      <c r="AK18" s="411"/>
      <c r="AL18" s="411"/>
      <c r="AM18" s="411"/>
      <c r="AN18" s="411"/>
      <c r="AO18" s="411"/>
      <c r="AP18" s="411"/>
      <c r="AQ18" s="411"/>
      <c r="AR18" s="412"/>
      <c r="AT18" s="416"/>
      <c r="AU18" s="417"/>
      <c r="AV18" s="417"/>
      <c r="AW18" s="417"/>
      <c r="AX18" s="417"/>
      <c r="AY18" s="417"/>
      <c r="AZ18" s="417"/>
      <c r="BA18" s="417"/>
      <c r="BB18" s="417"/>
      <c r="BC18" s="417"/>
      <c r="BD18" s="418"/>
      <c r="BE18" s="51" t="str">
        <f t="shared" ref="BE18:BE26" si="4">IF(ISNUMBER(BC18),BA18/100*BC18,"")</f>
        <v/>
      </c>
      <c r="BF18" s="182"/>
      <c r="BG18" s="183"/>
      <c r="BH18" s="182"/>
      <c r="BI18" s="183"/>
      <c r="BJ18" s="201" t="str">
        <f t="shared" ref="BJ18:BJ26" si="5">IF(AND(CF18="",CG18=""),"",CONCATENATE(CF18,IF(CG18="","",CONCATENATE(" / ",CG18))))</f>
        <v/>
      </c>
      <c r="BK18" s="202"/>
      <c r="BL18" s="202"/>
      <c r="BM18" s="202"/>
      <c r="BN18" s="202"/>
      <c r="BO18" s="203"/>
      <c r="BR18" s="133" t="str">
        <f t="shared" si="0"/>
        <v/>
      </c>
      <c r="BS18" s="133" t="str">
        <f>IF(F18="","",VLOOKUP(F18,'.'!$C$22:$D$33,'.'!$D$22,FALSE))</f>
        <v/>
      </c>
      <c r="BT18" s="134" t="str">
        <f t="shared" si="1"/>
        <v/>
      </c>
      <c r="BU18" s="135" t="str">
        <f t="shared" ref="BU18:BU26" si="6">IF(AND(D18="",F18=""),"","ja")</f>
        <v/>
      </c>
      <c r="BV18" s="136" t="str">
        <f t="shared" ref="BV18:BV26" si="7">IF(AND(D18="",F18=""),"","ja")</f>
        <v/>
      </c>
      <c r="BW18" s="135" t="str">
        <f>IF(AND(F18&lt;&gt;"",K18=""),"nein",IF(AND(D18&lt;&gt;"",F18&lt;&gt;"",K18&lt;&gt;""),VLOOKUP(K18,'.'!$G$98:$H$195,'.'!$H$98,FALSE),""))</f>
        <v/>
      </c>
      <c r="BX18" s="136" t="str">
        <f>IF(AND(F18&lt;&gt;"",M18=""),"nein",IF(AND(D18&lt;&gt;"",F18&lt;&gt;"",M18&lt;&gt;""),VLOOKUP(M18,'.'!$G$98:$H$195,'.'!$H$98,FALSE),""))</f>
        <v/>
      </c>
      <c r="BY18" s="132"/>
      <c r="BZ18" s="133"/>
      <c r="CA18" s="134"/>
      <c r="CB18" s="135" t="str">
        <f t="shared" si="2"/>
        <v/>
      </c>
      <c r="CC18" s="136" t="str">
        <f t="shared" ref="CC18:CC26" si="8">IF(AND(D18&lt;&gt;"",F18&lt;&gt;"",K18&lt;&gt;"",BV18="ja"),IF(OR(MID(K18,1,3)="RMA",MID(K18,1,3)="RMB"),CONCATENATE("_",F18,D18,MID(K18,1,3),"."),CONCATENATE("_",F18,D18,MID(K18,1,3),".")),"")</f>
        <v/>
      </c>
      <c r="CD18" s="135" t="str">
        <f>IF(BW18="ja",VLOOKUP(K18,'.'!$C$98:$D$195,'.'!$D$98,FALSE),"")</f>
        <v/>
      </c>
      <c r="CE18" s="136" t="str">
        <f>IF(BX18="ja",VLOOKUP(M18,'.'!$C$98:$D$195,'.'!$D$98,FALSE),"")</f>
        <v/>
      </c>
      <c r="CF18" s="135" t="str">
        <f t="shared" ref="CF18:CF26" si="9">IF(AND(F18&lt;&gt;"",K18&lt;&gt;"",D18&lt;&gt;""),IF(OR(MID(K18,1,3)="RMA",MID(K18,1,3)="RMB"),CONCATENATE(K18,IF(O18="","",(CONCATENATE(" + ",O18)))),CONCATENATE(K18,IF(O18="","",(CONCATENATE(" + ",O18))))),"")</f>
        <v/>
      </c>
      <c r="CG18" s="143" t="str">
        <f t="shared" ref="CG18:CG26" si="10">IF(AND(F18&lt;&gt;"",M18&lt;&gt;"",D18&lt;&gt;""),IF(OR(MID(M18,1,3)="RMA",MID(M18,1,3)="RMB"),CONCATENATE(M18,IF(Q18="","",(CONCATENATE(" + ",Q18)))),CONCATENATE(M18,IF(Q18="","",(CONCATENATE(" + ",Q18))))),"")</f>
        <v/>
      </c>
      <c r="CH18" s="143">
        <f t="shared" ref="CH18:CH26" si="11">IF(OR(F18="",K18=""),1962,IF(MID(K18,1,3)="RMB",_xlfn.NUMBERVALUE(MID(K18,5,2)),F18))</f>
        <v>1962</v>
      </c>
      <c r="CI18" s="143">
        <f t="shared" ref="CI18:CI26" si="12">IF(OR(F18="",M18=""),1962,IF(MID(M18,1,3)="RMB",_xlfn.NUMBERVALUE(MID(M18,5,2)),F18))</f>
        <v>1962</v>
      </c>
    </row>
    <row r="19" spans="1:87" s="21" customFormat="1" ht="27" customHeight="1" x14ac:dyDescent="0.25">
      <c r="A19" s="232"/>
      <c r="B19" s="233"/>
      <c r="D19" s="229"/>
      <c r="E19" s="229"/>
      <c r="F19" s="229"/>
      <c r="G19" s="229"/>
      <c r="H19" s="238" t="str">
        <f t="shared" si="3"/>
        <v/>
      </c>
      <c r="I19" s="238"/>
      <c r="K19" s="245"/>
      <c r="L19" s="245"/>
      <c r="M19" s="245"/>
      <c r="N19" s="245"/>
      <c r="O19" s="245"/>
      <c r="P19" s="245"/>
      <c r="Q19" s="245"/>
      <c r="R19" s="245"/>
      <c r="S19" s="22"/>
      <c r="T19" s="229"/>
      <c r="U19" s="229"/>
      <c r="V19" s="22"/>
      <c r="W19" s="410"/>
      <c r="X19" s="411"/>
      <c r="Y19" s="411"/>
      <c r="Z19" s="411"/>
      <c r="AA19" s="411"/>
      <c r="AB19" s="411"/>
      <c r="AC19" s="411"/>
      <c r="AD19" s="411"/>
      <c r="AE19" s="411"/>
      <c r="AF19" s="411"/>
      <c r="AG19" s="411"/>
      <c r="AH19" s="411"/>
      <c r="AI19" s="411"/>
      <c r="AJ19" s="411"/>
      <c r="AK19" s="411"/>
      <c r="AL19" s="411"/>
      <c r="AM19" s="411"/>
      <c r="AN19" s="411"/>
      <c r="AO19" s="411"/>
      <c r="AP19" s="411"/>
      <c r="AQ19" s="411"/>
      <c r="AR19" s="412"/>
      <c r="AT19" s="416"/>
      <c r="AU19" s="417"/>
      <c r="AV19" s="417"/>
      <c r="AW19" s="417"/>
      <c r="AX19" s="417"/>
      <c r="AY19" s="417"/>
      <c r="AZ19" s="417"/>
      <c r="BA19" s="417"/>
      <c r="BB19" s="417"/>
      <c r="BC19" s="417"/>
      <c r="BD19" s="418"/>
      <c r="BE19" s="51" t="str">
        <f t="shared" si="4"/>
        <v/>
      </c>
      <c r="BF19" s="182"/>
      <c r="BG19" s="183"/>
      <c r="BH19" s="182"/>
      <c r="BI19" s="183"/>
      <c r="BJ19" s="201" t="str">
        <f t="shared" si="5"/>
        <v/>
      </c>
      <c r="BK19" s="202"/>
      <c r="BL19" s="202"/>
      <c r="BM19" s="202"/>
      <c r="BN19" s="202"/>
      <c r="BO19" s="203"/>
      <c r="BR19" s="133" t="str">
        <f t="shared" si="0"/>
        <v/>
      </c>
      <c r="BS19" s="133" t="str">
        <f>IF(F19="","",VLOOKUP(F19,'.'!$C$22:$D$33,'.'!$D$22,FALSE))</f>
        <v/>
      </c>
      <c r="BT19" s="134" t="str">
        <f t="shared" si="1"/>
        <v/>
      </c>
      <c r="BU19" s="135" t="str">
        <f t="shared" si="6"/>
        <v/>
      </c>
      <c r="BV19" s="136" t="str">
        <f t="shared" si="7"/>
        <v/>
      </c>
      <c r="BW19" s="135" t="str">
        <f>IF(AND(F19&lt;&gt;"",K19=""),"nein",IF(AND(D19&lt;&gt;"",F19&lt;&gt;"",K19&lt;&gt;""),VLOOKUP(K19,'.'!$G$98:$H$195,'.'!$H$98,FALSE),""))</f>
        <v/>
      </c>
      <c r="BX19" s="136" t="str">
        <f>IF(AND(F19&lt;&gt;"",M19=""),"nein",IF(AND(D19&lt;&gt;"",F19&lt;&gt;"",M19&lt;&gt;""),VLOOKUP(M19,'.'!$G$98:$H$195,'.'!$H$98,FALSE),""))</f>
        <v/>
      </c>
      <c r="BY19" s="132"/>
      <c r="BZ19" s="133"/>
      <c r="CA19" s="134"/>
      <c r="CB19" s="135" t="str">
        <f t="shared" si="2"/>
        <v/>
      </c>
      <c r="CC19" s="136" t="str">
        <f t="shared" si="8"/>
        <v/>
      </c>
      <c r="CD19" s="135" t="str">
        <f>IF(BW19="ja",VLOOKUP(K19,'.'!$C$98:$D$195,'.'!$D$98,FALSE),"")</f>
        <v/>
      </c>
      <c r="CE19" s="136" t="str">
        <f>IF(BX19="ja",VLOOKUP(M19,'.'!$C$98:$D$195,'.'!$D$98,FALSE),"")</f>
        <v/>
      </c>
      <c r="CF19" s="135" t="str">
        <f t="shared" si="9"/>
        <v/>
      </c>
      <c r="CG19" s="143" t="str">
        <f t="shared" si="10"/>
        <v/>
      </c>
      <c r="CH19" s="143">
        <f t="shared" si="11"/>
        <v>1962</v>
      </c>
      <c r="CI19" s="143">
        <f t="shared" si="12"/>
        <v>1962</v>
      </c>
    </row>
    <row r="20" spans="1:87" s="21" customFormat="1" ht="27" customHeight="1" x14ac:dyDescent="0.25">
      <c r="A20" s="232"/>
      <c r="B20" s="233"/>
      <c r="D20" s="230"/>
      <c r="E20" s="231"/>
      <c r="F20" s="229"/>
      <c r="G20" s="229"/>
      <c r="H20" s="238" t="str">
        <f t="shared" si="3"/>
        <v/>
      </c>
      <c r="I20" s="238"/>
      <c r="K20" s="245"/>
      <c r="L20" s="245"/>
      <c r="M20" s="245"/>
      <c r="N20" s="245"/>
      <c r="O20" s="245"/>
      <c r="P20" s="245"/>
      <c r="Q20" s="245"/>
      <c r="R20" s="245"/>
      <c r="S20" s="22"/>
      <c r="T20" s="229"/>
      <c r="U20" s="229"/>
      <c r="V20" s="22"/>
      <c r="W20" s="410"/>
      <c r="X20" s="411"/>
      <c r="Y20" s="411"/>
      <c r="Z20" s="411"/>
      <c r="AA20" s="411"/>
      <c r="AB20" s="411"/>
      <c r="AC20" s="411"/>
      <c r="AD20" s="411"/>
      <c r="AE20" s="411"/>
      <c r="AF20" s="411"/>
      <c r="AG20" s="411"/>
      <c r="AH20" s="411"/>
      <c r="AI20" s="411"/>
      <c r="AJ20" s="411"/>
      <c r="AK20" s="411"/>
      <c r="AL20" s="411"/>
      <c r="AM20" s="411"/>
      <c r="AN20" s="411"/>
      <c r="AO20" s="411"/>
      <c r="AP20" s="411"/>
      <c r="AQ20" s="411"/>
      <c r="AR20" s="412"/>
      <c r="AT20" s="416"/>
      <c r="AU20" s="417"/>
      <c r="AV20" s="417"/>
      <c r="AW20" s="417"/>
      <c r="AX20" s="417"/>
      <c r="AY20" s="417"/>
      <c r="AZ20" s="417"/>
      <c r="BA20" s="417"/>
      <c r="BB20" s="417"/>
      <c r="BC20" s="417"/>
      <c r="BD20" s="418"/>
      <c r="BE20" s="51" t="str">
        <f t="shared" si="4"/>
        <v/>
      </c>
      <c r="BF20" s="182"/>
      <c r="BG20" s="183"/>
      <c r="BH20" s="182"/>
      <c r="BI20" s="183"/>
      <c r="BJ20" s="201" t="str">
        <f t="shared" si="5"/>
        <v/>
      </c>
      <c r="BK20" s="202"/>
      <c r="BL20" s="202"/>
      <c r="BM20" s="202"/>
      <c r="BN20" s="202"/>
      <c r="BO20" s="203"/>
      <c r="BR20" s="133" t="str">
        <f t="shared" si="0"/>
        <v/>
      </c>
      <c r="BS20" s="133" t="str">
        <f>IF(F20="","",VLOOKUP(F20,'.'!$C$22:$D$33,'.'!$D$22,FALSE))</f>
        <v/>
      </c>
      <c r="BT20" s="134" t="str">
        <f t="shared" si="1"/>
        <v/>
      </c>
      <c r="BU20" s="135" t="str">
        <f t="shared" si="6"/>
        <v/>
      </c>
      <c r="BV20" s="136" t="str">
        <f t="shared" si="7"/>
        <v/>
      </c>
      <c r="BW20" s="135" t="str">
        <f>IF(AND(F20&lt;&gt;"",K20=""),"nein",IF(AND(D20&lt;&gt;"",F20&lt;&gt;"",K20&lt;&gt;""),VLOOKUP(K20,'.'!$G$98:$H$195,'.'!$H$98,FALSE),""))</f>
        <v/>
      </c>
      <c r="BX20" s="136" t="str">
        <f>IF(AND(F20&lt;&gt;"",M20=""),"nein",IF(AND(D20&lt;&gt;"",F20&lt;&gt;"",M20&lt;&gt;""),VLOOKUP(M20,'.'!$G$98:$H$195,'.'!$H$98,FALSE),""))</f>
        <v/>
      </c>
      <c r="BY20" s="132"/>
      <c r="BZ20" s="133"/>
      <c r="CA20" s="134"/>
      <c r="CB20" s="135" t="str">
        <f t="shared" si="2"/>
        <v/>
      </c>
      <c r="CC20" s="136" t="str">
        <f t="shared" si="8"/>
        <v/>
      </c>
      <c r="CD20" s="135" t="str">
        <f>IF(BW20="ja",VLOOKUP(K20,'.'!$C$98:$D$195,'.'!$D$98,FALSE),"")</f>
        <v/>
      </c>
      <c r="CE20" s="136" t="str">
        <f>IF(BX20="ja",VLOOKUP(M20,'.'!$C$98:$D$195,'.'!$D$98,FALSE),"")</f>
        <v/>
      </c>
      <c r="CF20" s="135" t="str">
        <f t="shared" si="9"/>
        <v/>
      </c>
      <c r="CG20" s="143" t="str">
        <f t="shared" si="10"/>
        <v/>
      </c>
      <c r="CH20" s="143">
        <f t="shared" si="11"/>
        <v>1962</v>
      </c>
      <c r="CI20" s="143">
        <f t="shared" si="12"/>
        <v>1962</v>
      </c>
    </row>
    <row r="21" spans="1:87" s="21" customFormat="1" ht="27" customHeight="1" x14ac:dyDescent="0.25">
      <c r="A21" s="232"/>
      <c r="B21" s="233"/>
      <c r="D21" s="230"/>
      <c r="E21" s="231"/>
      <c r="F21" s="229"/>
      <c r="G21" s="229"/>
      <c r="H21" s="238" t="str">
        <f t="shared" ref="H21" si="13">BS21</f>
        <v/>
      </c>
      <c r="I21" s="238"/>
      <c r="K21" s="245"/>
      <c r="L21" s="245"/>
      <c r="M21" s="245"/>
      <c r="N21" s="245"/>
      <c r="O21" s="245"/>
      <c r="P21" s="245"/>
      <c r="Q21" s="245"/>
      <c r="R21" s="245"/>
      <c r="S21" s="22"/>
      <c r="T21" s="229"/>
      <c r="U21" s="229"/>
      <c r="V21" s="22"/>
      <c r="W21" s="410"/>
      <c r="X21" s="411"/>
      <c r="Y21" s="411"/>
      <c r="Z21" s="411"/>
      <c r="AA21" s="411"/>
      <c r="AB21" s="411"/>
      <c r="AC21" s="411"/>
      <c r="AD21" s="411"/>
      <c r="AE21" s="411"/>
      <c r="AF21" s="411"/>
      <c r="AG21" s="411"/>
      <c r="AH21" s="411"/>
      <c r="AI21" s="411"/>
      <c r="AJ21" s="411"/>
      <c r="AK21" s="411"/>
      <c r="AL21" s="411"/>
      <c r="AM21" s="411"/>
      <c r="AN21" s="411"/>
      <c r="AO21" s="411"/>
      <c r="AP21" s="411"/>
      <c r="AQ21" s="411"/>
      <c r="AR21" s="412"/>
      <c r="AT21" s="416"/>
      <c r="AU21" s="417"/>
      <c r="AV21" s="417"/>
      <c r="AW21" s="417"/>
      <c r="AX21" s="417"/>
      <c r="AY21" s="417"/>
      <c r="AZ21" s="417"/>
      <c r="BA21" s="417"/>
      <c r="BB21" s="417"/>
      <c r="BC21" s="417"/>
      <c r="BD21" s="418"/>
      <c r="BE21" s="51" t="str">
        <f t="shared" ref="BE21" si="14">IF(ISNUMBER(BC21),BA21/100*BC21,"")</f>
        <v/>
      </c>
      <c r="BF21" s="182"/>
      <c r="BG21" s="183"/>
      <c r="BH21" s="182"/>
      <c r="BI21" s="183"/>
      <c r="BJ21" s="201" t="str">
        <f t="shared" ref="BJ21" si="15">IF(AND(CF21="",CG21=""),"",CONCATENATE(CF21,IF(CG21="","",CONCATENATE(" / ",CG21))))</f>
        <v/>
      </c>
      <c r="BK21" s="202"/>
      <c r="BL21" s="202"/>
      <c r="BM21" s="202"/>
      <c r="BN21" s="202"/>
      <c r="BO21" s="203"/>
      <c r="BR21" s="133" t="str">
        <f t="shared" si="0"/>
        <v/>
      </c>
      <c r="BS21" s="133" t="str">
        <f>IF(F21="","",VLOOKUP(F21,'.'!$C$22:$D$33,'.'!$D$22,FALSE))</f>
        <v/>
      </c>
      <c r="BT21" s="134" t="str">
        <f t="shared" si="1"/>
        <v/>
      </c>
      <c r="BU21" s="135" t="str">
        <f t="shared" si="6"/>
        <v/>
      </c>
      <c r="BV21" s="136" t="str">
        <f t="shared" si="7"/>
        <v/>
      </c>
      <c r="BW21" s="135" t="str">
        <f>IF(AND(F21&lt;&gt;"",K21=""),"nein",IF(AND(D21&lt;&gt;"",F21&lt;&gt;"",K21&lt;&gt;""),VLOOKUP(K21,'.'!$G$98:$H$195,'.'!$H$98,FALSE),""))</f>
        <v/>
      </c>
      <c r="BX21" s="136" t="str">
        <f>IF(AND(F21&lt;&gt;"",M21=""),"nein",IF(AND(D21&lt;&gt;"",F21&lt;&gt;"",M21&lt;&gt;""),VLOOKUP(M21,'.'!$G$98:$H$195,'.'!$H$98,FALSE),""))</f>
        <v/>
      </c>
      <c r="BY21" s="132"/>
      <c r="BZ21" s="133"/>
      <c r="CA21" s="134"/>
      <c r="CB21" s="135" t="str">
        <f t="shared" si="2"/>
        <v/>
      </c>
      <c r="CC21" s="136" t="str">
        <f t="shared" si="8"/>
        <v/>
      </c>
      <c r="CD21" s="135" t="str">
        <f>IF(BW21="ja",VLOOKUP(K21,'.'!$C$98:$D$195,'.'!$D$98,FALSE),"")</f>
        <v/>
      </c>
      <c r="CE21" s="136" t="str">
        <f>IF(BX21="ja",VLOOKUP(M21,'.'!$C$98:$D$195,'.'!$D$98,FALSE),"")</f>
        <v/>
      </c>
      <c r="CF21" s="135" t="str">
        <f t="shared" si="9"/>
        <v/>
      </c>
      <c r="CG21" s="143" t="str">
        <f t="shared" si="10"/>
        <v/>
      </c>
      <c r="CH21" s="143">
        <f t="shared" si="11"/>
        <v>1962</v>
      </c>
      <c r="CI21" s="143">
        <f t="shared" si="12"/>
        <v>1962</v>
      </c>
    </row>
    <row r="22" spans="1:87" s="21" customFormat="1" ht="27" customHeight="1" x14ac:dyDescent="0.25">
      <c r="A22" s="232"/>
      <c r="B22" s="233"/>
      <c r="D22" s="230"/>
      <c r="E22" s="231"/>
      <c r="F22" s="229"/>
      <c r="G22" s="229"/>
      <c r="H22" s="238" t="str">
        <f t="shared" si="3"/>
        <v/>
      </c>
      <c r="I22" s="238"/>
      <c r="K22" s="245"/>
      <c r="L22" s="245"/>
      <c r="M22" s="245"/>
      <c r="N22" s="245"/>
      <c r="O22" s="245"/>
      <c r="P22" s="245"/>
      <c r="Q22" s="245"/>
      <c r="R22" s="245"/>
      <c r="S22" s="22"/>
      <c r="T22" s="229"/>
      <c r="U22" s="229"/>
      <c r="V22" s="22"/>
      <c r="W22" s="410"/>
      <c r="X22" s="411"/>
      <c r="Y22" s="411"/>
      <c r="Z22" s="411"/>
      <c r="AA22" s="411"/>
      <c r="AB22" s="411"/>
      <c r="AC22" s="411"/>
      <c r="AD22" s="411"/>
      <c r="AE22" s="411"/>
      <c r="AF22" s="411"/>
      <c r="AG22" s="411"/>
      <c r="AH22" s="411"/>
      <c r="AI22" s="411"/>
      <c r="AJ22" s="411"/>
      <c r="AK22" s="411"/>
      <c r="AL22" s="411"/>
      <c r="AM22" s="411"/>
      <c r="AN22" s="411"/>
      <c r="AO22" s="411"/>
      <c r="AP22" s="411"/>
      <c r="AQ22" s="411"/>
      <c r="AR22" s="412"/>
      <c r="AT22" s="416"/>
      <c r="AU22" s="417"/>
      <c r="AV22" s="417"/>
      <c r="AW22" s="417"/>
      <c r="AX22" s="417"/>
      <c r="AY22" s="417"/>
      <c r="AZ22" s="417"/>
      <c r="BA22" s="417"/>
      <c r="BB22" s="417"/>
      <c r="BC22" s="417"/>
      <c r="BD22" s="418"/>
      <c r="BE22" s="51" t="str">
        <f t="shared" si="4"/>
        <v/>
      </c>
      <c r="BF22" s="182"/>
      <c r="BG22" s="183"/>
      <c r="BH22" s="182"/>
      <c r="BI22" s="183"/>
      <c r="BJ22" s="201" t="str">
        <f t="shared" si="5"/>
        <v/>
      </c>
      <c r="BK22" s="202"/>
      <c r="BL22" s="202"/>
      <c r="BM22" s="202"/>
      <c r="BN22" s="202"/>
      <c r="BO22" s="203"/>
      <c r="BR22" s="133" t="str">
        <f t="shared" si="0"/>
        <v/>
      </c>
      <c r="BS22" s="133" t="str">
        <f>IF(F22="","",VLOOKUP(F22,'.'!$C$22:$D$33,'.'!$D$22,FALSE))</f>
        <v/>
      </c>
      <c r="BT22" s="134" t="str">
        <f t="shared" si="1"/>
        <v/>
      </c>
      <c r="BU22" s="135" t="str">
        <f t="shared" si="6"/>
        <v/>
      </c>
      <c r="BV22" s="136" t="str">
        <f t="shared" si="7"/>
        <v/>
      </c>
      <c r="BW22" s="135" t="str">
        <f>IF(AND(F22&lt;&gt;"",K22=""),"nein",IF(AND(D22&lt;&gt;"",F22&lt;&gt;"",K22&lt;&gt;""),VLOOKUP(K22,'.'!$G$98:$H$195,'.'!$H$98,FALSE),""))</f>
        <v/>
      </c>
      <c r="BX22" s="136" t="str">
        <f>IF(AND(F22&lt;&gt;"",M22=""),"nein",IF(AND(D22&lt;&gt;"",F22&lt;&gt;"",M22&lt;&gt;""),VLOOKUP(M22,'.'!$G$98:$H$195,'.'!$H$98,FALSE),""))</f>
        <v/>
      </c>
      <c r="BY22" s="132"/>
      <c r="BZ22" s="133"/>
      <c r="CA22" s="134"/>
      <c r="CB22" s="135" t="str">
        <f t="shared" si="2"/>
        <v/>
      </c>
      <c r="CC22" s="136" t="str">
        <f t="shared" si="8"/>
        <v/>
      </c>
      <c r="CD22" s="135" t="str">
        <f>IF(BW22="ja",VLOOKUP(K22,'.'!$C$98:$D$195,'.'!$D$98,FALSE),"")</f>
        <v/>
      </c>
      <c r="CE22" s="136" t="str">
        <f>IF(BX22="ja",VLOOKUP(M22,'.'!$C$98:$D$195,'.'!$D$98,FALSE),"")</f>
        <v/>
      </c>
      <c r="CF22" s="135" t="str">
        <f t="shared" si="9"/>
        <v/>
      </c>
      <c r="CG22" s="143" t="str">
        <f t="shared" si="10"/>
        <v/>
      </c>
      <c r="CH22" s="143">
        <f t="shared" si="11"/>
        <v>1962</v>
      </c>
      <c r="CI22" s="143">
        <f t="shared" si="12"/>
        <v>1962</v>
      </c>
    </row>
    <row r="23" spans="1:87" s="21" customFormat="1" ht="27" customHeight="1" x14ac:dyDescent="0.25">
      <c r="A23" s="232"/>
      <c r="B23" s="233"/>
      <c r="D23" s="230"/>
      <c r="E23" s="231"/>
      <c r="F23" s="229"/>
      <c r="G23" s="229"/>
      <c r="H23" s="238" t="str">
        <f t="shared" si="3"/>
        <v/>
      </c>
      <c r="I23" s="238"/>
      <c r="K23" s="245"/>
      <c r="L23" s="245"/>
      <c r="M23" s="245"/>
      <c r="N23" s="245"/>
      <c r="O23" s="245"/>
      <c r="P23" s="245"/>
      <c r="Q23" s="245"/>
      <c r="R23" s="245"/>
      <c r="S23" s="22"/>
      <c r="T23" s="229"/>
      <c r="U23" s="229"/>
      <c r="V23" s="22"/>
      <c r="W23" s="410"/>
      <c r="X23" s="411"/>
      <c r="Y23" s="411"/>
      <c r="Z23" s="411"/>
      <c r="AA23" s="411"/>
      <c r="AB23" s="411"/>
      <c r="AC23" s="411"/>
      <c r="AD23" s="411"/>
      <c r="AE23" s="411"/>
      <c r="AF23" s="411"/>
      <c r="AG23" s="411"/>
      <c r="AH23" s="411"/>
      <c r="AI23" s="411"/>
      <c r="AJ23" s="411"/>
      <c r="AK23" s="411"/>
      <c r="AL23" s="411"/>
      <c r="AM23" s="411"/>
      <c r="AN23" s="411"/>
      <c r="AO23" s="411"/>
      <c r="AP23" s="411"/>
      <c r="AQ23" s="411"/>
      <c r="AR23" s="412"/>
      <c r="AT23" s="416"/>
      <c r="AU23" s="417"/>
      <c r="AV23" s="417"/>
      <c r="AW23" s="417"/>
      <c r="AX23" s="417"/>
      <c r="AY23" s="417"/>
      <c r="AZ23" s="417"/>
      <c r="BA23" s="417"/>
      <c r="BB23" s="417"/>
      <c r="BC23" s="417"/>
      <c r="BD23" s="418"/>
      <c r="BE23" s="51" t="str">
        <f t="shared" si="4"/>
        <v/>
      </c>
      <c r="BF23" s="182"/>
      <c r="BG23" s="183"/>
      <c r="BH23" s="182"/>
      <c r="BI23" s="183"/>
      <c r="BJ23" s="201" t="str">
        <f t="shared" si="5"/>
        <v/>
      </c>
      <c r="BK23" s="202"/>
      <c r="BL23" s="202"/>
      <c r="BM23" s="202"/>
      <c r="BN23" s="202"/>
      <c r="BO23" s="203"/>
      <c r="BR23" s="133" t="str">
        <f t="shared" si="0"/>
        <v/>
      </c>
      <c r="BS23" s="133" t="str">
        <f>IF(F23="","",VLOOKUP(F23,'.'!$C$22:$D$33,'.'!$D$22,FALSE))</f>
        <v/>
      </c>
      <c r="BT23" s="134" t="str">
        <f t="shared" si="1"/>
        <v/>
      </c>
      <c r="BU23" s="135" t="str">
        <f t="shared" si="6"/>
        <v/>
      </c>
      <c r="BV23" s="136" t="str">
        <f t="shared" si="7"/>
        <v/>
      </c>
      <c r="BW23" s="135" t="str">
        <f>IF(AND(F23&lt;&gt;"",K23=""),"nein",IF(AND(D23&lt;&gt;"",F23&lt;&gt;"",K23&lt;&gt;""),VLOOKUP(K23,'.'!$G$98:$H$195,'.'!$H$98,FALSE),""))</f>
        <v/>
      </c>
      <c r="BX23" s="136" t="str">
        <f>IF(AND(F23&lt;&gt;"",M23=""),"nein",IF(AND(D23&lt;&gt;"",F23&lt;&gt;"",M23&lt;&gt;""),VLOOKUP(M23,'.'!$G$98:$H$195,'.'!$H$98,FALSE),""))</f>
        <v/>
      </c>
      <c r="BY23" s="132"/>
      <c r="BZ23" s="133"/>
      <c r="CA23" s="134"/>
      <c r="CB23" s="135" t="str">
        <f t="shared" si="2"/>
        <v/>
      </c>
      <c r="CC23" s="136" t="str">
        <f t="shared" si="8"/>
        <v/>
      </c>
      <c r="CD23" s="135" t="str">
        <f>IF(BW23="ja",VLOOKUP(K23,'.'!$C$98:$D$195,'.'!$D$98,FALSE),"")</f>
        <v/>
      </c>
      <c r="CE23" s="136" t="str">
        <f>IF(BX23="ja",VLOOKUP(M23,'.'!$C$98:$D$195,'.'!$D$98,FALSE),"")</f>
        <v/>
      </c>
      <c r="CF23" s="135" t="str">
        <f t="shared" si="9"/>
        <v/>
      </c>
      <c r="CG23" s="143" t="str">
        <f t="shared" si="10"/>
        <v/>
      </c>
      <c r="CH23" s="143">
        <f t="shared" si="11"/>
        <v>1962</v>
      </c>
      <c r="CI23" s="143">
        <f t="shared" si="12"/>
        <v>1962</v>
      </c>
    </row>
    <row r="24" spans="1:87" s="21" customFormat="1" ht="27" customHeight="1" x14ac:dyDescent="0.25">
      <c r="A24" s="232"/>
      <c r="B24" s="233"/>
      <c r="D24" s="230"/>
      <c r="E24" s="231"/>
      <c r="F24" s="229"/>
      <c r="G24" s="229"/>
      <c r="H24" s="238" t="str">
        <f t="shared" si="3"/>
        <v/>
      </c>
      <c r="I24" s="238"/>
      <c r="K24" s="245"/>
      <c r="L24" s="245"/>
      <c r="M24" s="245"/>
      <c r="N24" s="245"/>
      <c r="O24" s="245"/>
      <c r="P24" s="245"/>
      <c r="Q24" s="245"/>
      <c r="R24" s="245"/>
      <c r="S24" s="22"/>
      <c r="T24" s="229"/>
      <c r="U24" s="229"/>
      <c r="V24" s="22"/>
      <c r="W24" s="410"/>
      <c r="X24" s="411"/>
      <c r="Y24" s="411"/>
      <c r="Z24" s="411"/>
      <c r="AA24" s="411"/>
      <c r="AB24" s="411"/>
      <c r="AC24" s="411"/>
      <c r="AD24" s="411"/>
      <c r="AE24" s="411"/>
      <c r="AF24" s="411"/>
      <c r="AG24" s="411"/>
      <c r="AH24" s="411"/>
      <c r="AI24" s="411"/>
      <c r="AJ24" s="411"/>
      <c r="AK24" s="411"/>
      <c r="AL24" s="411"/>
      <c r="AM24" s="411"/>
      <c r="AN24" s="411"/>
      <c r="AO24" s="411"/>
      <c r="AP24" s="411"/>
      <c r="AQ24" s="411"/>
      <c r="AR24" s="412"/>
      <c r="AT24" s="416"/>
      <c r="AU24" s="417"/>
      <c r="AV24" s="417"/>
      <c r="AW24" s="417"/>
      <c r="AX24" s="417"/>
      <c r="AY24" s="417"/>
      <c r="AZ24" s="417"/>
      <c r="BA24" s="417"/>
      <c r="BB24" s="417"/>
      <c r="BC24" s="417"/>
      <c r="BD24" s="418"/>
      <c r="BE24" s="51" t="str">
        <f t="shared" si="4"/>
        <v/>
      </c>
      <c r="BF24" s="182"/>
      <c r="BG24" s="183"/>
      <c r="BH24" s="182"/>
      <c r="BI24" s="183"/>
      <c r="BJ24" s="201" t="str">
        <f t="shared" si="5"/>
        <v/>
      </c>
      <c r="BK24" s="202"/>
      <c r="BL24" s="202"/>
      <c r="BM24" s="202"/>
      <c r="BN24" s="202"/>
      <c r="BO24" s="203"/>
      <c r="BR24" s="133" t="str">
        <f t="shared" si="0"/>
        <v/>
      </c>
      <c r="BS24" s="133" t="str">
        <f>IF(F24="","",VLOOKUP(F24,'.'!$C$22:$D$33,'.'!$D$22,FALSE))</f>
        <v/>
      </c>
      <c r="BT24" s="134" t="str">
        <f t="shared" si="1"/>
        <v/>
      </c>
      <c r="BU24" s="135" t="str">
        <f t="shared" si="6"/>
        <v/>
      </c>
      <c r="BV24" s="136" t="str">
        <f t="shared" si="7"/>
        <v/>
      </c>
      <c r="BW24" s="135" t="str">
        <f>IF(AND(F24&lt;&gt;"",K24=""),"nein",IF(AND(D24&lt;&gt;"",F24&lt;&gt;"",K24&lt;&gt;""),VLOOKUP(K24,'.'!$G$98:$H$195,'.'!$H$98,FALSE),""))</f>
        <v/>
      </c>
      <c r="BX24" s="136" t="str">
        <f>IF(AND(F24&lt;&gt;"",M24=""),"nein",IF(AND(D24&lt;&gt;"",F24&lt;&gt;"",M24&lt;&gt;""),VLOOKUP(M24,'.'!$G$98:$H$195,'.'!$H$98,FALSE),""))</f>
        <v/>
      </c>
      <c r="BY24" s="132"/>
      <c r="BZ24" s="133"/>
      <c r="CA24" s="134"/>
      <c r="CB24" s="135" t="str">
        <f t="shared" si="2"/>
        <v/>
      </c>
      <c r="CC24" s="136" t="str">
        <f t="shared" si="8"/>
        <v/>
      </c>
      <c r="CD24" s="135" t="str">
        <f>IF(BW24="ja",VLOOKUP(K24,'.'!$C$98:$D$195,'.'!$D$98,FALSE),"")</f>
        <v/>
      </c>
      <c r="CE24" s="136" t="str">
        <f>IF(BX24="ja",VLOOKUP(M24,'.'!$C$98:$D$195,'.'!$D$98,FALSE),"")</f>
        <v/>
      </c>
      <c r="CF24" s="135" t="str">
        <f t="shared" si="9"/>
        <v/>
      </c>
      <c r="CG24" s="143" t="str">
        <f t="shared" si="10"/>
        <v/>
      </c>
      <c r="CH24" s="143">
        <f t="shared" si="11"/>
        <v>1962</v>
      </c>
      <c r="CI24" s="143">
        <f t="shared" si="12"/>
        <v>1962</v>
      </c>
    </row>
    <row r="25" spans="1:87" s="21" customFormat="1" ht="27" customHeight="1" x14ac:dyDescent="0.25">
      <c r="A25" s="232"/>
      <c r="B25" s="233"/>
      <c r="D25" s="230"/>
      <c r="E25" s="231"/>
      <c r="F25" s="229"/>
      <c r="G25" s="229"/>
      <c r="H25" s="238" t="str">
        <f t="shared" si="3"/>
        <v/>
      </c>
      <c r="I25" s="238"/>
      <c r="K25" s="245"/>
      <c r="L25" s="245"/>
      <c r="M25" s="245"/>
      <c r="N25" s="245"/>
      <c r="O25" s="245"/>
      <c r="P25" s="245"/>
      <c r="Q25" s="245"/>
      <c r="R25" s="245"/>
      <c r="S25" s="22"/>
      <c r="T25" s="229"/>
      <c r="U25" s="229"/>
      <c r="V25" s="22"/>
      <c r="W25" s="410"/>
      <c r="X25" s="411"/>
      <c r="Y25" s="411"/>
      <c r="Z25" s="411"/>
      <c r="AA25" s="411"/>
      <c r="AB25" s="411"/>
      <c r="AC25" s="411"/>
      <c r="AD25" s="411"/>
      <c r="AE25" s="411"/>
      <c r="AF25" s="411"/>
      <c r="AG25" s="411"/>
      <c r="AH25" s="411"/>
      <c r="AI25" s="411"/>
      <c r="AJ25" s="411"/>
      <c r="AK25" s="411"/>
      <c r="AL25" s="411"/>
      <c r="AM25" s="411"/>
      <c r="AN25" s="411"/>
      <c r="AO25" s="411"/>
      <c r="AP25" s="411"/>
      <c r="AQ25" s="411"/>
      <c r="AR25" s="412"/>
      <c r="AT25" s="416"/>
      <c r="AU25" s="417"/>
      <c r="AV25" s="417"/>
      <c r="AW25" s="417"/>
      <c r="AX25" s="417"/>
      <c r="AY25" s="417"/>
      <c r="AZ25" s="417"/>
      <c r="BA25" s="417"/>
      <c r="BB25" s="417"/>
      <c r="BC25" s="417"/>
      <c r="BD25" s="418"/>
      <c r="BE25" s="51" t="str">
        <f t="shared" si="4"/>
        <v/>
      </c>
      <c r="BF25" s="182"/>
      <c r="BG25" s="183"/>
      <c r="BH25" s="182"/>
      <c r="BI25" s="183"/>
      <c r="BJ25" s="201" t="str">
        <f t="shared" si="5"/>
        <v/>
      </c>
      <c r="BK25" s="202"/>
      <c r="BL25" s="202"/>
      <c r="BM25" s="202"/>
      <c r="BN25" s="202"/>
      <c r="BO25" s="203"/>
      <c r="BR25" s="133" t="str">
        <f t="shared" si="0"/>
        <v/>
      </c>
      <c r="BS25" s="133" t="str">
        <f>IF(F25="","",VLOOKUP(F25,'.'!$C$22:$D$33,'.'!$D$22,FALSE))</f>
        <v/>
      </c>
      <c r="BT25" s="134" t="str">
        <f t="shared" si="1"/>
        <v/>
      </c>
      <c r="BU25" s="135" t="str">
        <f t="shared" si="6"/>
        <v/>
      </c>
      <c r="BV25" s="136" t="str">
        <f t="shared" si="7"/>
        <v/>
      </c>
      <c r="BW25" s="135" t="str">
        <f>IF(AND(F25&lt;&gt;"",K25=""),"nein",IF(AND(D25&lt;&gt;"",F25&lt;&gt;"",K25&lt;&gt;""),VLOOKUP(K25,'.'!$G$98:$H$195,'.'!$H$98,FALSE),""))</f>
        <v/>
      </c>
      <c r="BX25" s="136" t="str">
        <f>IF(AND(F25&lt;&gt;"",M25=""),"nein",IF(AND(D25&lt;&gt;"",F25&lt;&gt;"",M25&lt;&gt;""),VLOOKUP(M25,'.'!$G$98:$H$195,'.'!$H$98,FALSE),""))</f>
        <v/>
      </c>
      <c r="BY25" s="132"/>
      <c r="BZ25" s="133"/>
      <c r="CA25" s="134"/>
      <c r="CB25" s="135" t="str">
        <f t="shared" si="2"/>
        <v/>
      </c>
      <c r="CC25" s="136" t="str">
        <f t="shared" si="8"/>
        <v/>
      </c>
      <c r="CD25" s="135" t="str">
        <f>IF(BW25="ja",VLOOKUP(K25,'.'!$C$98:$D$195,'.'!$D$98,FALSE),"")</f>
        <v/>
      </c>
      <c r="CE25" s="136" t="str">
        <f>IF(BX25="ja",VLOOKUP(M25,'.'!$C$98:$D$195,'.'!$D$98,FALSE),"")</f>
        <v/>
      </c>
      <c r="CF25" s="135" t="str">
        <f t="shared" si="9"/>
        <v/>
      </c>
      <c r="CG25" s="143" t="str">
        <f t="shared" si="10"/>
        <v/>
      </c>
      <c r="CH25" s="143">
        <f t="shared" si="11"/>
        <v>1962</v>
      </c>
      <c r="CI25" s="143">
        <f t="shared" si="12"/>
        <v>1962</v>
      </c>
    </row>
    <row r="26" spans="1:87" s="21" customFormat="1" ht="27" customHeight="1" x14ac:dyDescent="0.25">
      <c r="A26" s="319"/>
      <c r="B26" s="320"/>
      <c r="D26" s="321"/>
      <c r="E26" s="321"/>
      <c r="F26" s="321"/>
      <c r="G26" s="321"/>
      <c r="H26" s="332" t="str">
        <f t="shared" si="3"/>
        <v/>
      </c>
      <c r="I26" s="332"/>
      <c r="K26" s="318"/>
      <c r="L26" s="318"/>
      <c r="M26" s="318"/>
      <c r="N26" s="318"/>
      <c r="O26" s="318"/>
      <c r="P26" s="318"/>
      <c r="Q26" s="318"/>
      <c r="R26" s="318"/>
      <c r="S26" s="22"/>
      <c r="T26" s="275"/>
      <c r="U26" s="275"/>
      <c r="V26" s="22"/>
      <c r="W26" s="413"/>
      <c r="X26" s="414"/>
      <c r="Y26" s="414"/>
      <c r="Z26" s="414"/>
      <c r="AA26" s="414"/>
      <c r="AB26" s="414"/>
      <c r="AC26" s="414"/>
      <c r="AD26" s="414"/>
      <c r="AE26" s="414"/>
      <c r="AF26" s="414"/>
      <c r="AG26" s="414"/>
      <c r="AH26" s="414"/>
      <c r="AI26" s="414"/>
      <c r="AJ26" s="414"/>
      <c r="AK26" s="414"/>
      <c r="AL26" s="414"/>
      <c r="AM26" s="414"/>
      <c r="AN26" s="414"/>
      <c r="AO26" s="414"/>
      <c r="AP26" s="414"/>
      <c r="AQ26" s="414"/>
      <c r="AR26" s="415"/>
      <c r="AT26" s="404"/>
      <c r="AU26" s="405"/>
      <c r="AV26" s="405"/>
      <c r="AW26" s="405"/>
      <c r="AX26" s="405"/>
      <c r="AY26" s="405"/>
      <c r="AZ26" s="405"/>
      <c r="BA26" s="405"/>
      <c r="BB26" s="405"/>
      <c r="BC26" s="405"/>
      <c r="BD26" s="406"/>
      <c r="BE26" s="51" t="str">
        <f t="shared" si="4"/>
        <v/>
      </c>
      <c r="BF26" s="184"/>
      <c r="BG26" s="185"/>
      <c r="BH26" s="184"/>
      <c r="BI26" s="185"/>
      <c r="BJ26" s="201" t="str">
        <f t="shared" si="5"/>
        <v/>
      </c>
      <c r="BK26" s="202"/>
      <c r="BL26" s="202"/>
      <c r="BM26" s="202"/>
      <c r="BN26" s="202"/>
      <c r="BO26" s="203"/>
      <c r="BR26" s="137" t="str">
        <f t="shared" si="0"/>
        <v/>
      </c>
      <c r="BS26" s="137" t="str">
        <f>IF(F26="","",VLOOKUP(F26,'.'!$C$22:$D$33,'.'!$D$22,FALSE))</f>
        <v/>
      </c>
      <c r="BT26" s="138" t="str">
        <f t="shared" si="1"/>
        <v/>
      </c>
      <c r="BU26" s="139" t="str">
        <f t="shared" si="6"/>
        <v/>
      </c>
      <c r="BV26" s="140" t="str">
        <f t="shared" si="7"/>
        <v/>
      </c>
      <c r="BW26" s="139" t="str">
        <f>IF(AND(F26&lt;&gt;"",K26=""),"nein",IF(AND(D26&lt;&gt;"",F26&lt;&gt;"",K26&lt;&gt;""),VLOOKUP(K26,'.'!$G$98:$H$195,'.'!$H$98,FALSE),""))</f>
        <v/>
      </c>
      <c r="BX26" s="140" t="str">
        <f>IF(AND(F26&lt;&gt;"",M26=""),"nein",IF(AND(D26&lt;&gt;"",F26&lt;&gt;"",M26&lt;&gt;""),VLOOKUP(M26,'.'!$G$98:$H$195,'.'!$H$98,FALSE),""))</f>
        <v/>
      </c>
      <c r="BY26" s="141"/>
      <c r="BZ26" s="137"/>
      <c r="CA26" s="138"/>
      <c r="CB26" s="139" t="str">
        <f t="shared" si="2"/>
        <v/>
      </c>
      <c r="CC26" s="140" t="str">
        <f t="shared" si="8"/>
        <v/>
      </c>
      <c r="CD26" s="139" t="str">
        <f>IF(BW26="ja",VLOOKUP(K26,'.'!$C$98:$D$195,'.'!$D$98,FALSE),"")</f>
        <v/>
      </c>
      <c r="CE26" s="140" t="str">
        <f>IF(BX26="ja",VLOOKUP(M26,'.'!$C$98:$D$195,'.'!$D$98,FALSE),"")</f>
        <v/>
      </c>
      <c r="CF26" s="139" t="str">
        <f t="shared" si="9"/>
        <v/>
      </c>
      <c r="CG26" s="144" t="str">
        <f t="shared" si="10"/>
        <v/>
      </c>
      <c r="CH26" s="144">
        <f t="shared" si="11"/>
        <v>1962</v>
      </c>
      <c r="CI26" s="144">
        <f t="shared" si="12"/>
        <v>1962</v>
      </c>
    </row>
    <row r="27" spans="1:87" s="21" customFormat="1" ht="17.25" customHeight="1" x14ac:dyDescent="0.25">
      <c r="A27" s="378" t="s">
        <v>1776</v>
      </c>
      <c r="B27" s="378"/>
      <c r="C27" s="378"/>
      <c r="D27" s="378"/>
      <c r="E27" s="378"/>
      <c r="F27" s="378"/>
      <c r="G27" s="378"/>
      <c r="H27" s="378"/>
      <c r="I27" s="378"/>
      <c r="J27" s="81"/>
      <c r="K27" s="402" t="s">
        <v>1777</v>
      </c>
      <c r="L27" s="402"/>
      <c r="M27" s="402"/>
      <c r="N27" s="402"/>
      <c r="O27" s="402"/>
      <c r="P27" s="402"/>
      <c r="Q27" s="402"/>
      <c r="R27" s="402"/>
      <c r="S27" s="23"/>
      <c r="T27" s="279" t="str">
        <f>IF(SUM(T17:U26)&gt;0,SUM(T17:U26),"")</f>
        <v/>
      </c>
      <c r="U27" s="279"/>
      <c r="V27" s="23"/>
      <c r="W27" s="403"/>
      <c r="X27" s="403"/>
      <c r="Y27" s="403"/>
      <c r="Z27" s="403"/>
      <c r="AA27" s="403"/>
      <c r="AB27" s="403"/>
      <c r="AC27" s="403"/>
      <c r="AD27" s="403"/>
      <c r="AE27" s="403"/>
      <c r="AF27" s="403"/>
      <c r="AG27" s="403"/>
      <c r="AH27" s="403"/>
      <c r="AI27" s="403"/>
      <c r="AJ27" s="403"/>
      <c r="AK27" s="403"/>
      <c r="AL27" s="403"/>
      <c r="AM27" s="403"/>
      <c r="AN27" s="403"/>
      <c r="AO27" s="403"/>
      <c r="AP27" s="403"/>
      <c r="AQ27" s="403"/>
      <c r="AR27" s="403"/>
      <c r="AT27" s="379">
        <f>SUM(AX17:AY26)</f>
        <v>0</v>
      </c>
      <c r="AU27" s="379"/>
      <c r="AV27" s="379"/>
      <c r="AW27" s="379"/>
      <c r="AX27" s="379"/>
      <c r="AY27" s="379"/>
      <c r="AZ27" s="379"/>
      <c r="BA27" s="379"/>
      <c r="BB27" s="379"/>
      <c r="BC27" s="379"/>
      <c r="BD27" s="379"/>
      <c r="BE27" s="52">
        <f>SUM(BE17:BJ26)</f>
        <v>0</v>
      </c>
      <c r="BF27" s="379"/>
      <c r="BG27" s="379"/>
      <c r="BH27" s="379"/>
      <c r="BI27" s="379"/>
      <c r="BJ27" s="379"/>
      <c r="BK27" s="379"/>
      <c r="BL27" s="379"/>
      <c r="BM27" s="379"/>
      <c r="BN27" s="379"/>
      <c r="BO27" s="379"/>
      <c r="BZ27" s="50"/>
      <c r="CA27" s="50"/>
      <c r="CB27" s="50"/>
      <c r="CC27" s="50"/>
      <c r="CD27" s="50"/>
      <c r="CE27" s="50"/>
      <c r="CF27" s="50"/>
      <c r="CG27" s="50"/>
      <c r="CH27" s="50"/>
      <c r="CI27" s="50"/>
    </row>
    <row r="28" spans="1:87" s="82" customFormat="1" ht="7.5" customHeight="1" x14ac:dyDescent="0.25">
      <c r="A28" s="81"/>
      <c r="B28" s="23"/>
      <c r="D28" s="38"/>
      <c r="E28" s="38"/>
      <c r="F28" s="38"/>
      <c r="G28" s="38"/>
      <c r="H28" s="38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38"/>
      <c r="U28" s="38"/>
      <c r="V28" s="38"/>
      <c r="W28" s="38"/>
      <c r="X28" s="38"/>
      <c r="Y28" s="38"/>
      <c r="Z28" s="38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83"/>
      <c r="AR28" s="83"/>
      <c r="AT28" s="84"/>
      <c r="AU28" s="84"/>
      <c r="AV28" s="85"/>
      <c r="AW28" s="85"/>
      <c r="AX28" s="52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Z28" s="89"/>
      <c r="CA28" s="89"/>
      <c r="CB28" s="50"/>
      <c r="CC28" s="50"/>
      <c r="CD28" s="50"/>
      <c r="CE28" s="50"/>
      <c r="CF28" s="89"/>
      <c r="CG28" s="89"/>
      <c r="CH28" s="89"/>
      <c r="CI28" s="89"/>
    </row>
    <row r="29" spans="1:87" s="21" customFormat="1" ht="15" customHeight="1" thickBot="1" x14ac:dyDescent="0.3">
      <c r="A29" s="325" t="s">
        <v>1784</v>
      </c>
      <c r="B29" s="326"/>
      <c r="C29" s="326"/>
      <c r="D29" s="326"/>
      <c r="E29" s="326"/>
      <c r="F29" s="326"/>
      <c r="G29" s="326"/>
      <c r="H29" s="326"/>
      <c r="I29" s="326"/>
      <c r="J29" s="326"/>
      <c r="K29" s="326"/>
      <c r="L29" s="326"/>
      <c r="M29" s="326"/>
      <c r="N29" s="326"/>
      <c r="O29" s="326"/>
      <c r="P29" s="326"/>
      <c r="Q29" s="326"/>
      <c r="R29" s="326"/>
      <c r="S29" s="326"/>
      <c r="T29" s="326"/>
      <c r="U29" s="326"/>
      <c r="V29" s="326"/>
      <c r="W29" s="326"/>
      <c r="X29" s="326"/>
      <c r="Y29" s="326"/>
      <c r="Z29" s="326"/>
      <c r="AA29" s="326"/>
      <c r="AB29" s="326"/>
      <c r="AC29" s="326"/>
      <c r="AD29" s="326"/>
      <c r="AE29" s="326"/>
      <c r="AF29" s="326"/>
      <c r="AG29" s="326"/>
      <c r="AH29" s="326"/>
      <c r="AI29" s="326"/>
      <c r="AJ29" s="326"/>
      <c r="AK29" s="326"/>
      <c r="AL29" s="326"/>
      <c r="AM29" s="326"/>
      <c r="AN29" s="326"/>
      <c r="AO29" s="326"/>
      <c r="AP29" s="326"/>
      <c r="AQ29" s="326"/>
      <c r="AR29" s="326"/>
      <c r="AS29" s="326"/>
      <c r="AT29" s="326"/>
      <c r="AU29" s="326"/>
      <c r="AV29" s="326"/>
      <c r="AW29" s="326"/>
      <c r="AX29" s="326"/>
      <c r="AY29" s="326"/>
      <c r="AZ29" s="326"/>
      <c r="BA29" s="326"/>
      <c r="BB29" s="326"/>
      <c r="BC29" s="326"/>
      <c r="BD29" s="326"/>
      <c r="BE29" s="326"/>
      <c r="BF29" s="326"/>
      <c r="BG29" s="326"/>
      <c r="BH29" s="326"/>
      <c r="BI29" s="326"/>
      <c r="BJ29" s="326"/>
      <c r="BK29" s="326"/>
      <c r="BL29" s="326"/>
      <c r="BM29" s="326"/>
      <c r="BN29" s="326"/>
      <c r="BO29" s="327"/>
      <c r="BZ29" s="50"/>
      <c r="CA29" s="50"/>
      <c r="CB29" s="50"/>
      <c r="CC29" s="50"/>
      <c r="CD29" s="50"/>
      <c r="CE29" s="50"/>
      <c r="CF29" s="50"/>
      <c r="CG29" s="50"/>
      <c r="CH29" s="50"/>
      <c r="CI29" s="50"/>
    </row>
    <row r="30" spans="1:87" s="21" customFormat="1" ht="37.5" customHeight="1" x14ac:dyDescent="0.25">
      <c r="A30" s="291" t="s">
        <v>39</v>
      </c>
      <c r="B30" s="291"/>
      <c r="C30" s="291"/>
      <c r="D30" s="291"/>
      <c r="E30" s="291"/>
      <c r="F30" s="291"/>
      <c r="G30" s="291"/>
      <c r="H30" s="291"/>
      <c r="I30" s="291"/>
      <c r="J30" s="8"/>
      <c r="K30" s="291" t="s">
        <v>1775</v>
      </c>
      <c r="L30" s="291"/>
      <c r="M30" s="291"/>
      <c r="N30" s="291"/>
      <c r="O30" s="291"/>
      <c r="P30" s="291"/>
      <c r="Q30" s="291"/>
      <c r="R30" s="291"/>
      <c r="S30" s="8"/>
      <c r="T30" s="248" t="s">
        <v>1778</v>
      </c>
      <c r="U30" s="248"/>
      <c r="V30" s="248"/>
      <c r="W30" s="248"/>
      <c r="X30" s="248"/>
      <c r="Y30" s="248"/>
      <c r="Z30" s="248"/>
      <c r="AA30" s="248"/>
      <c r="AB30" s="248"/>
      <c r="AC30" s="248"/>
      <c r="AD30" s="248"/>
      <c r="AE30" s="248"/>
      <c r="AF30" s="248"/>
      <c r="AG30" s="248"/>
      <c r="AH30" s="248"/>
      <c r="AI30" s="248"/>
      <c r="AJ30" s="248"/>
      <c r="AK30" s="248"/>
      <c r="AL30" s="8"/>
      <c r="AM30" s="248" t="s">
        <v>1779</v>
      </c>
      <c r="AN30" s="251"/>
      <c r="AO30" s="273" t="s">
        <v>1780</v>
      </c>
      <c r="AP30" s="251"/>
      <c r="AQ30" s="273" t="s">
        <v>1781</v>
      </c>
      <c r="AR30" s="248"/>
      <c r="AS30" s="42"/>
      <c r="AT30" s="350" t="s">
        <v>1782</v>
      </c>
      <c r="AU30" s="350"/>
      <c r="AV30" s="350"/>
      <c r="AW30" s="350"/>
      <c r="AX30" s="351"/>
      <c r="AY30" s="248" t="s">
        <v>1783</v>
      </c>
      <c r="AZ30" s="248"/>
      <c r="BA30" s="248"/>
      <c r="BB30" s="248"/>
      <c r="BC30" s="248"/>
      <c r="BD30" s="248"/>
      <c r="BE30" s="248"/>
      <c r="BF30" s="248"/>
      <c r="BG30" s="248"/>
      <c r="BH30" s="248"/>
      <c r="BI30" s="248"/>
      <c r="BJ30" s="248"/>
      <c r="BK30" s="248"/>
      <c r="BL30" s="248"/>
      <c r="BM30" s="248"/>
      <c r="BN30" s="248"/>
      <c r="BO30" s="248"/>
      <c r="BR30" s="156" t="s">
        <v>39</v>
      </c>
      <c r="BS30" s="155" t="s">
        <v>270</v>
      </c>
      <c r="BT30" s="155" t="s">
        <v>267</v>
      </c>
      <c r="BU30" s="155" t="s">
        <v>41</v>
      </c>
      <c r="BV30" s="155" t="s">
        <v>260</v>
      </c>
      <c r="BW30" s="155" t="s">
        <v>262</v>
      </c>
      <c r="BX30" s="157" t="s">
        <v>268</v>
      </c>
      <c r="BY30" s="157" t="s">
        <v>271</v>
      </c>
      <c r="BZ30" s="157" t="s">
        <v>374</v>
      </c>
      <c r="CA30" s="157" t="s">
        <v>375</v>
      </c>
      <c r="CB30" s="50"/>
      <c r="CC30" s="50"/>
      <c r="CD30" s="50"/>
      <c r="CE30" s="50"/>
      <c r="CF30" s="50"/>
      <c r="CG30" s="50"/>
      <c r="CH30" s="50"/>
      <c r="CI30" s="50"/>
    </row>
    <row r="31" spans="1:87" s="21" customFormat="1" ht="17.25" customHeight="1" x14ac:dyDescent="0.25">
      <c r="A31" s="380"/>
      <c r="B31" s="381"/>
      <c r="C31" s="381"/>
      <c r="D31" s="381"/>
      <c r="E31" s="381"/>
      <c r="F31" s="381"/>
      <c r="G31" s="381"/>
      <c r="H31" s="381"/>
      <c r="I31" s="381"/>
      <c r="J31" s="87"/>
      <c r="K31" s="380"/>
      <c r="L31" s="381"/>
      <c r="M31" s="381"/>
      <c r="N31" s="381"/>
      <c r="O31" s="381"/>
      <c r="P31" s="381"/>
      <c r="Q31" s="381"/>
      <c r="R31" s="382"/>
      <c r="S31" s="87"/>
      <c r="T31" s="364"/>
      <c r="U31" s="364"/>
      <c r="V31" s="364"/>
      <c r="W31" s="364"/>
      <c r="X31" s="364"/>
      <c r="Y31" s="364"/>
      <c r="Z31" s="364"/>
      <c r="AA31" s="364"/>
      <c r="AB31" s="364"/>
      <c r="AC31" s="364"/>
      <c r="AD31" s="364"/>
      <c r="AE31" s="364"/>
      <c r="AF31" s="364"/>
      <c r="AG31" s="364"/>
      <c r="AH31" s="364"/>
      <c r="AI31" s="364"/>
      <c r="AJ31" s="364"/>
      <c r="AK31" s="364"/>
      <c r="AL31" s="88"/>
      <c r="AM31" s="276" t="str">
        <f>$BT31</f>
        <v/>
      </c>
      <c r="AN31" s="276"/>
      <c r="AO31" s="276" t="str">
        <f>IF(A31="STÜBÜ","-",IF(ISNUMBER($T31),$T31*2.5,""))</f>
        <v/>
      </c>
      <c r="AP31" s="276"/>
      <c r="AQ31" s="346" t="str">
        <f>$BU31</f>
        <v/>
      </c>
      <c r="AR31" s="346"/>
      <c r="AS31" s="91"/>
      <c r="AT31" s="347"/>
      <c r="AU31" s="348"/>
      <c r="AV31" s="348"/>
      <c r="AW31" s="348"/>
      <c r="AX31" s="349"/>
      <c r="AY31" s="331" t="str">
        <f>IF(ISBLANK($AT31),"",CONCATENATE($BX31," ",BZ31,$BY31," ",CA31))</f>
        <v/>
      </c>
      <c r="AZ31" s="331"/>
      <c r="BA31" s="331"/>
      <c r="BB31" s="331"/>
      <c r="BC31" s="331"/>
      <c r="BD31" s="331"/>
      <c r="BE31" s="331"/>
      <c r="BF31" s="331"/>
      <c r="BG31" s="331"/>
      <c r="BH31" s="331"/>
      <c r="BI31" s="331"/>
      <c r="BJ31" s="331"/>
      <c r="BK31" s="331"/>
      <c r="BL31" s="331"/>
      <c r="BM31" s="331"/>
      <c r="BN31" s="331"/>
      <c r="BO31" s="331"/>
      <c r="BR31" s="92" t="str">
        <f>IFERROR(INDEX('..'!$AG$3:$AH$8,MATCH($A31,'..'!$AG$3:$AG$8,0),2),"")</f>
        <v/>
      </c>
      <c r="BS31" s="92" t="str">
        <f>IF(ISBLANK($K31),"",INDEX('..'!$AJ$3:$AP$298,MATCH($K31,'..'!$AJ$3:$AJ$298,0),2))</f>
        <v/>
      </c>
      <c r="BT31" s="92" t="str">
        <f>IF(ISBLANK($K31),"",INDEX('..'!$AJ$3:$AP$298,MATCH($K31,'..'!$AJ$3:$AJ$298,0),4))</f>
        <v/>
      </c>
      <c r="BU31" s="92" t="str">
        <f>IF(ISBLANK($K31),"",INDEX('..'!$AJ$3:$AP$298,MATCH($K31,'..'!$AJ$3:$AJ$298,0),5))</f>
        <v/>
      </c>
      <c r="BV31" s="119" t="str">
        <f>IF(ISBLANK($K31),"",INDEX('..'!$AJ$3:$AP$298,MATCH($K31,'..'!$AJ$3:$AJ$298,0),6))</f>
        <v/>
      </c>
      <c r="BW31" s="92" t="str">
        <f>IF(ISBLANK($K31),"",INDEX('..'!$AJ$3:$AP$298,MATCH($K31,'..'!$AJ$3:$AJ$298,0),7))</f>
        <v/>
      </c>
      <c r="BX31" s="92" t="str">
        <f>IFERROR(BW31*T31,"")</f>
        <v/>
      </c>
      <c r="BY31" s="92" t="str">
        <f>IFERROR(ROUNDUP($BX31/200,0),"")</f>
        <v/>
      </c>
      <c r="BZ31" s="92" t="s">
        <v>1822</v>
      </c>
      <c r="CA31" s="119" t="s">
        <v>1823</v>
      </c>
      <c r="CB31" s="50"/>
      <c r="CC31" s="50"/>
      <c r="CD31" s="50"/>
      <c r="CE31" s="50"/>
      <c r="CF31" s="50"/>
      <c r="CG31" s="50"/>
      <c r="CH31" s="50"/>
      <c r="CI31" s="50"/>
    </row>
    <row r="32" spans="1:87" s="21" customFormat="1" ht="17.25" customHeight="1" x14ac:dyDescent="0.25">
      <c r="A32" s="315"/>
      <c r="B32" s="316"/>
      <c r="C32" s="316"/>
      <c r="D32" s="316"/>
      <c r="E32" s="316"/>
      <c r="F32" s="316"/>
      <c r="G32" s="316"/>
      <c r="H32" s="316"/>
      <c r="I32" s="316"/>
      <c r="J32" s="87"/>
      <c r="K32" s="315"/>
      <c r="L32" s="316"/>
      <c r="M32" s="316"/>
      <c r="N32" s="316"/>
      <c r="O32" s="316"/>
      <c r="P32" s="316"/>
      <c r="Q32" s="316"/>
      <c r="R32" s="317"/>
      <c r="S32" s="87"/>
      <c r="T32" s="311"/>
      <c r="U32" s="311"/>
      <c r="V32" s="311"/>
      <c r="W32" s="311"/>
      <c r="X32" s="311"/>
      <c r="Y32" s="311"/>
      <c r="Z32" s="311"/>
      <c r="AA32" s="311"/>
      <c r="AB32" s="311"/>
      <c r="AC32" s="311"/>
      <c r="AD32" s="311"/>
      <c r="AE32" s="311"/>
      <c r="AF32" s="311"/>
      <c r="AG32" s="311"/>
      <c r="AH32" s="311"/>
      <c r="AI32" s="311"/>
      <c r="AJ32" s="311"/>
      <c r="AK32" s="311"/>
      <c r="AL32" s="88"/>
      <c r="AM32" s="302" t="str">
        <f>$BT32</f>
        <v/>
      </c>
      <c r="AN32" s="302"/>
      <c r="AO32" s="302" t="str">
        <f>IF(A32="STÜBÜ","-",IF(ISNUMBER($T32),$T32*2.5,""))</f>
        <v/>
      </c>
      <c r="AP32" s="302"/>
      <c r="AQ32" s="303" t="str">
        <f>$BU32</f>
        <v/>
      </c>
      <c r="AR32" s="303"/>
      <c r="AS32" s="91"/>
      <c r="AT32" s="307"/>
      <c r="AU32" s="308"/>
      <c r="AV32" s="308"/>
      <c r="AW32" s="308"/>
      <c r="AX32" s="309"/>
      <c r="AY32" s="274" t="str">
        <f t="shared" ref="AY32:AY33" si="16">IF(ISBLANK($AT32),"",CONCATENATE($BX32," ",BZ32,$BY32," ",CA32))</f>
        <v/>
      </c>
      <c r="AZ32" s="274"/>
      <c r="BA32" s="274"/>
      <c r="BB32" s="274"/>
      <c r="BC32" s="274"/>
      <c r="BD32" s="274"/>
      <c r="BE32" s="274"/>
      <c r="BF32" s="274"/>
      <c r="BG32" s="274"/>
      <c r="BH32" s="274"/>
      <c r="BI32" s="274"/>
      <c r="BJ32" s="274"/>
      <c r="BK32" s="274"/>
      <c r="BL32" s="274"/>
      <c r="BM32" s="274"/>
      <c r="BN32" s="274"/>
      <c r="BO32" s="274"/>
      <c r="BR32" s="33" t="str">
        <f>IFERROR(INDEX('..'!$AG$3:$AH$8,MATCH($A32,'..'!$AG$3:$AG$8,0),2),"")</f>
        <v/>
      </c>
      <c r="BS32" s="33" t="str">
        <f>IF(ISBLANK($K32),"",INDEX('..'!$AJ$3:$AP$298,MATCH($K32,'..'!$AJ$3:$AJ$298,0),2))</f>
        <v/>
      </c>
      <c r="BT32" s="33" t="str">
        <f>IF(ISBLANK($K32),"",INDEX('..'!$AJ$3:$AP$298,MATCH($K32,'..'!$AJ$3:$AJ$298,0),4))</f>
        <v/>
      </c>
      <c r="BU32" s="33" t="str">
        <f>IF(ISBLANK($K32),"",INDEX('..'!$AJ$3:$AP$298,MATCH($K32,'..'!$AJ$3:$AJ$298,0),5))</f>
        <v/>
      </c>
      <c r="BV32" s="120" t="str">
        <f>IF(ISBLANK($K32),"",INDEX('..'!$AJ$3:$AP$298,MATCH($K32,'..'!$AJ$3:$AJ$298,0),6))</f>
        <v/>
      </c>
      <c r="BW32" s="33" t="str">
        <f>IF(ISBLANK($K32),"",INDEX('..'!$AJ$3:$AP$298,MATCH($K32,'..'!$AJ$3:$AJ$298,0),7))</f>
        <v/>
      </c>
      <c r="BX32" s="33" t="str">
        <f t="shared" ref="BX32:BX33" si="17">IFERROR(BW32*T32,"")</f>
        <v/>
      </c>
      <c r="BY32" s="33" t="str">
        <f t="shared" ref="BY32:BY33" si="18">IFERROR(ROUNDUP($BX32/200,0),"")</f>
        <v/>
      </c>
      <c r="BZ32" s="33" t="s">
        <v>1822</v>
      </c>
      <c r="CA32" s="120" t="s">
        <v>1823</v>
      </c>
      <c r="CB32" s="50"/>
      <c r="CC32" s="50"/>
      <c r="CD32" s="50"/>
      <c r="CE32" s="50"/>
      <c r="CF32" s="50"/>
      <c r="CG32" s="50"/>
      <c r="CH32" s="50"/>
      <c r="CI32" s="50"/>
    </row>
    <row r="33" spans="1:87" s="21" customFormat="1" ht="17.25" customHeight="1" x14ac:dyDescent="0.25">
      <c r="A33" s="312"/>
      <c r="B33" s="313"/>
      <c r="C33" s="313"/>
      <c r="D33" s="313"/>
      <c r="E33" s="313"/>
      <c r="F33" s="313"/>
      <c r="G33" s="313"/>
      <c r="H33" s="313"/>
      <c r="I33" s="313"/>
      <c r="J33" s="87"/>
      <c r="K33" s="312"/>
      <c r="L33" s="313"/>
      <c r="M33" s="313"/>
      <c r="N33" s="313"/>
      <c r="O33" s="313"/>
      <c r="P33" s="313"/>
      <c r="Q33" s="313"/>
      <c r="R33" s="314"/>
      <c r="S33" s="87"/>
      <c r="T33" s="300"/>
      <c r="U33" s="300"/>
      <c r="V33" s="300"/>
      <c r="W33" s="300"/>
      <c r="X33" s="300"/>
      <c r="Y33" s="300"/>
      <c r="Z33" s="300"/>
      <c r="AA33" s="300"/>
      <c r="AB33" s="300"/>
      <c r="AC33" s="300"/>
      <c r="AD33" s="300"/>
      <c r="AE33" s="300"/>
      <c r="AF33" s="300"/>
      <c r="AG33" s="300"/>
      <c r="AH33" s="300"/>
      <c r="AI33" s="300"/>
      <c r="AJ33" s="300"/>
      <c r="AK33" s="300"/>
      <c r="AL33" s="88"/>
      <c r="AM33" s="301" t="str">
        <f>$BT33</f>
        <v/>
      </c>
      <c r="AN33" s="301"/>
      <c r="AO33" s="301" t="str">
        <f>IF(A33="STÜBÜ","-",IF(ISNUMBER($T33),$T33*2.5,""))</f>
        <v/>
      </c>
      <c r="AP33" s="301"/>
      <c r="AQ33" s="345" t="str">
        <f>$BU33</f>
        <v/>
      </c>
      <c r="AR33" s="345"/>
      <c r="AS33" s="90"/>
      <c r="AT33" s="304"/>
      <c r="AU33" s="305"/>
      <c r="AV33" s="305"/>
      <c r="AW33" s="305"/>
      <c r="AX33" s="306"/>
      <c r="AY33" s="390" t="str">
        <f t="shared" si="16"/>
        <v/>
      </c>
      <c r="AZ33" s="390"/>
      <c r="BA33" s="390"/>
      <c r="BB33" s="390"/>
      <c r="BC33" s="390"/>
      <c r="BD33" s="390"/>
      <c r="BE33" s="390"/>
      <c r="BF33" s="390"/>
      <c r="BG33" s="390"/>
      <c r="BH33" s="390"/>
      <c r="BI33" s="390"/>
      <c r="BJ33" s="390"/>
      <c r="BK33" s="390"/>
      <c r="BL33" s="390"/>
      <c r="BM33" s="390"/>
      <c r="BN33" s="390"/>
      <c r="BO33" s="390"/>
      <c r="BR33" s="34" t="str">
        <f>IFERROR(INDEX('..'!$AG$3:$AH$8,MATCH($A33,'..'!$AG$3:$AG$8,0),2),"")</f>
        <v/>
      </c>
      <c r="BS33" s="34" t="str">
        <f>IF(ISBLANK($K33),"",INDEX('..'!$AJ$3:$AP$298,MATCH($K33,'..'!$AJ$3:$AJ$298,0),2))</f>
        <v/>
      </c>
      <c r="BT33" s="34" t="str">
        <f>IF(ISBLANK($K33),"",INDEX('..'!$AJ$3:$AP$298,MATCH($K33,'..'!$AJ$3:$AJ$298,0),4))</f>
        <v/>
      </c>
      <c r="BU33" s="34" t="str">
        <f>IF(ISBLANK($K33),"",INDEX('..'!$AJ$3:$AP$298,MATCH($K33,'..'!$AJ$3:$AJ$298,0),5))</f>
        <v/>
      </c>
      <c r="BV33" s="121" t="str">
        <f>IF(ISBLANK($K33),"",INDEX('..'!$AJ$3:$AP$298,MATCH($K33,'..'!$AJ$3:$AJ$298,0),6))</f>
        <v/>
      </c>
      <c r="BW33" s="34" t="str">
        <f>IF(ISBLANK($K33),"",INDEX('..'!$AJ$3:$AP$298,MATCH($K33,'..'!$AJ$3:$AJ$298,0),7))</f>
        <v/>
      </c>
      <c r="BX33" s="34" t="str">
        <f t="shared" si="17"/>
        <v/>
      </c>
      <c r="BY33" s="34" t="str">
        <f t="shared" si="18"/>
        <v/>
      </c>
      <c r="BZ33" s="34" t="s">
        <v>1822</v>
      </c>
      <c r="CA33" s="121" t="s">
        <v>1823</v>
      </c>
      <c r="CB33" s="50"/>
      <c r="CC33" s="50"/>
      <c r="CD33" s="50"/>
      <c r="CE33" s="50"/>
      <c r="CF33" s="50"/>
      <c r="CG33" s="50"/>
      <c r="CH33" s="50"/>
      <c r="CI33" s="50"/>
    </row>
    <row r="34" spans="1:87" s="21" customFormat="1" ht="17.25" customHeight="1" x14ac:dyDescent="0.25">
      <c r="A34" s="299" t="s">
        <v>1776</v>
      </c>
      <c r="B34" s="299"/>
      <c r="C34" s="299"/>
      <c r="D34" s="299"/>
      <c r="E34" s="299"/>
      <c r="F34" s="299"/>
      <c r="G34" s="299"/>
      <c r="H34" s="299"/>
      <c r="I34" s="299"/>
      <c r="J34" s="14"/>
      <c r="K34" s="159"/>
      <c r="L34" s="159"/>
      <c r="M34" s="159"/>
      <c r="N34" s="159"/>
      <c r="O34" s="159"/>
      <c r="P34" s="159"/>
      <c r="Q34" s="159"/>
      <c r="R34" s="159"/>
      <c r="S34" s="14"/>
      <c r="T34" s="310"/>
      <c r="U34" s="310"/>
      <c r="V34" s="310"/>
      <c r="W34" s="310"/>
      <c r="X34" s="310"/>
      <c r="Y34" s="310"/>
      <c r="Z34" s="310"/>
      <c r="AA34" s="310"/>
      <c r="AB34" s="310"/>
      <c r="AC34" s="310"/>
      <c r="AD34" s="310"/>
      <c r="AE34" s="310"/>
      <c r="AF34" s="310"/>
      <c r="AG34" s="310"/>
      <c r="AH34" s="310"/>
      <c r="AI34" s="310"/>
      <c r="AJ34" s="310"/>
      <c r="AK34" s="310"/>
      <c r="AL34" s="14"/>
      <c r="AM34" s="344"/>
      <c r="AN34" s="344"/>
      <c r="AO34" s="344"/>
      <c r="AP34" s="344"/>
      <c r="AQ34" s="344"/>
      <c r="AR34" s="344"/>
      <c r="AS34" s="14"/>
      <c r="AT34" s="344"/>
      <c r="AU34" s="344"/>
      <c r="AV34" s="344"/>
      <c r="AW34" s="344"/>
      <c r="AX34" s="344"/>
      <c r="AY34" s="344"/>
      <c r="AZ34" s="344"/>
      <c r="BA34" s="344"/>
      <c r="BB34" s="344"/>
      <c r="BC34" s="344"/>
      <c r="BD34" s="344"/>
      <c r="BE34" s="344"/>
      <c r="BF34" s="344"/>
      <c r="BG34" s="344"/>
      <c r="BH34" s="344"/>
      <c r="BI34" s="344"/>
      <c r="BJ34" s="344"/>
      <c r="BK34" s="344"/>
      <c r="BL34" s="344"/>
      <c r="BM34" s="344"/>
      <c r="BN34" s="344"/>
      <c r="BO34" s="344"/>
      <c r="BZ34" s="50"/>
      <c r="CA34" s="50"/>
      <c r="CB34" s="50"/>
      <c r="CC34" s="50"/>
      <c r="CD34" s="50"/>
      <c r="CE34" s="50"/>
      <c r="CF34" s="50"/>
      <c r="CG34" s="50"/>
      <c r="CH34" s="50"/>
      <c r="CI34" s="50"/>
    </row>
    <row r="35" spans="1:87" ht="7.5" customHeight="1" x14ac:dyDescent="0.25">
      <c r="E35" s="42"/>
      <c r="Z35" s="42"/>
      <c r="AM35" s="42"/>
      <c r="AT35" s="42"/>
    </row>
    <row r="36" spans="1:87" ht="15.75" customHeight="1" x14ac:dyDescent="0.25">
      <c r="A36" s="401" t="s">
        <v>1785</v>
      </c>
      <c r="B36" s="401"/>
      <c r="C36" s="401"/>
      <c r="D36" s="401"/>
      <c r="E36" s="401"/>
      <c r="F36" s="401"/>
      <c r="G36" s="401"/>
      <c r="H36" s="401"/>
      <c r="I36" s="401"/>
      <c r="J36" s="401"/>
      <c r="K36" s="401"/>
      <c r="L36" s="401"/>
      <c r="M36" s="401"/>
      <c r="N36" s="401"/>
      <c r="O36" s="401"/>
      <c r="P36" s="401"/>
      <c r="Q36" s="401"/>
      <c r="R36" s="401"/>
      <c r="S36" s="401"/>
      <c r="T36" s="401"/>
      <c r="U36" s="401"/>
      <c r="V36" s="401"/>
      <c r="W36" s="401"/>
      <c r="X36" s="401"/>
      <c r="Y36" s="401"/>
      <c r="Z36" s="401"/>
      <c r="AA36" s="401"/>
      <c r="AB36" s="401"/>
      <c r="AC36" s="401"/>
      <c r="AD36" s="401"/>
      <c r="AE36" s="401"/>
      <c r="AF36" s="401"/>
      <c r="AG36" s="401"/>
      <c r="AH36" s="401"/>
      <c r="AI36" s="401"/>
      <c r="AJ36" s="401"/>
      <c r="AK36" s="401"/>
      <c r="AL36" s="401"/>
      <c r="AM36" s="401"/>
      <c r="AN36" s="401"/>
      <c r="AO36" s="401"/>
      <c r="AP36" s="401"/>
      <c r="AQ36" s="401"/>
      <c r="AR36" s="401"/>
      <c r="AS36" s="401"/>
      <c r="AT36" s="401"/>
      <c r="AU36" s="401"/>
      <c r="AV36" s="401"/>
      <c r="AW36" s="401"/>
      <c r="AX36" s="401"/>
      <c r="AY36" s="401"/>
      <c r="AZ36" s="401"/>
      <c r="BA36" s="401"/>
      <c r="BB36" s="401"/>
      <c r="BC36" s="401"/>
      <c r="BD36" s="401"/>
      <c r="BE36" s="401"/>
      <c r="BF36" s="401"/>
      <c r="BG36" s="401"/>
      <c r="BH36" s="401"/>
      <c r="BI36" s="401"/>
      <c r="BJ36" s="401"/>
      <c r="BK36" s="401"/>
      <c r="BL36" s="401"/>
      <c r="BM36" s="401"/>
      <c r="BN36" s="401"/>
      <c r="BO36" s="401"/>
    </row>
    <row r="37" spans="1:87" ht="8.25" customHeight="1" x14ac:dyDescent="0.25">
      <c r="A37" s="16"/>
      <c r="B37" s="16"/>
      <c r="C37" s="11"/>
      <c r="D37" s="17"/>
      <c r="E37" s="17"/>
      <c r="F37" s="12"/>
      <c r="G37" s="12"/>
      <c r="H37" s="11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8"/>
      <c r="U37" s="18"/>
      <c r="V37" s="18"/>
      <c r="W37" s="18"/>
      <c r="X37" s="18"/>
      <c r="Y37" s="18"/>
      <c r="Z37" s="11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9"/>
      <c r="AL37" s="19"/>
      <c r="AM37" s="11"/>
      <c r="AN37" s="19"/>
      <c r="AO37" s="19"/>
      <c r="AP37" s="19"/>
      <c r="AQ37" s="19"/>
      <c r="AR37" s="17"/>
      <c r="AS37" s="17"/>
      <c r="AT37" s="17"/>
      <c r="AU37" s="17"/>
      <c r="AV37" s="17"/>
      <c r="AW37" s="17"/>
      <c r="AX37" s="11"/>
      <c r="AY37" s="20"/>
      <c r="AZ37" s="20"/>
      <c r="BA37" s="20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</row>
    <row r="38" spans="1:87" s="36" customFormat="1" ht="15.75" customHeight="1" x14ac:dyDescent="0.25">
      <c r="A38" s="375" t="s">
        <v>1797</v>
      </c>
      <c r="B38" s="375"/>
      <c r="C38" s="375"/>
      <c r="D38" s="375"/>
      <c r="E38" s="375"/>
      <c r="F38" s="375"/>
      <c r="G38" s="375"/>
      <c r="H38" s="375"/>
      <c r="I38" s="375"/>
      <c r="J38" s="375"/>
      <c r="K38" s="375"/>
      <c r="L38" s="375"/>
      <c r="M38" s="375"/>
      <c r="N38" s="375"/>
      <c r="O38" s="375"/>
      <c r="P38" s="375"/>
      <c r="Q38" s="375"/>
      <c r="R38" s="375"/>
      <c r="S38" s="375"/>
      <c r="T38" s="375"/>
      <c r="U38" s="375"/>
      <c r="V38" s="375"/>
      <c r="W38" s="375"/>
      <c r="X38" s="375"/>
      <c r="Y38" s="375"/>
      <c r="Z38" s="375"/>
      <c r="AA38" s="375"/>
      <c r="AB38" s="375"/>
      <c r="AC38" s="375"/>
      <c r="AD38" s="375"/>
      <c r="AE38" s="375"/>
      <c r="AF38" s="375"/>
      <c r="AG38" s="375"/>
      <c r="AH38" s="375"/>
      <c r="AI38" s="375"/>
      <c r="AJ38" s="375"/>
      <c r="AK38" s="375"/>
      <c r="AL38" s="375"/>
      <c r="AM38" s="375"/>
      <c r="AN38" s="375"/>
      <c r="AO38" s="375"/>
      <c r="AP38" s="375"/>
      <c r="AQ38" s="375"/>
      <c r="AR38" s="375"/>
      <c r="AS38" s="375"/>
      <c r="AT38" s="375"/>
      <c r="AU38" s="375"/>
      <c r="AV38" s="375"/>
      <c r="AW38" s="375"/>
      <c r="AX38" s="93"/>
      <c r="AY38" s="178" t="s">
        <v>1793</v>
      </c>
      <c r="AZ38" s="178"/>
      <c r="BA38" s="178"/>
      <c r="BB38" s="178"/>
      <c r="BC38" s="178"/>
      <c r="BD38" s="178"/>
      <c r="BE38" s="178"/>
      <c r="BF38" s="178"/>
      <c r="BG38" s="178"/>
      <c r="BH38" s="178"/>
      <c r="BI38" s="178"/>
      <c r="BJ38" s="178"/>
      <c r="BK38" s="178"/>
      <c r="BL38" s="178"/>
      <c r="BM38" s="178"/>
      <c r="BN38" s="178"/>
      <c r="BO38" s="178"/>
      <c r="BZ38" s="49"/>
      <c r="CA38" s="49"/>
      <c r="CB38" s="49"/>
      <c r="CC38" s="49"/>
      <c r="CD38" s="49"/>
      <c r="CE38" s="49"/>
      <c r="CF38" s="49"/>
      <c r="CG38" s="49"/>
      <c r="CH38" s="49"/>
      <c r="CI38" s="49"/>
    </row>
    <row r="39" spans="1:87" s="37" customFormat="1" ht="16.5" customHeight="1" x14ac:dyDescent="0.25">
      <c r="A39" s="373" t="s">
        <v>1821</v>
      </c>
      <c r="B39" s="373"/>
      <c r="C39" s="373"/>
      <c r="D39" s="373"/>
      <c r="E39" s="373"/>
      <c r="F39" s="373"/>
      <c r="G39" s="373"/>
      <c r="H39" s="373"/>
      <c r="I39" s="373"/>
      <c r="J39" s="373"/>
      <c r="K39" s="373"/>
      <c r="L39" s="373"/>
      <c r="M39" s="373"/>
      <c r="N39" s="373"/>
      <c r="O39" s="373"/>
      <c r="P39" s="373"/>
      <c r="Q39" s="373"/>
      <c r="R39" s="373"/>
      <c r="S39" s="373"/>
      <c r="T39" s="373"/>
      <c r="U39" s="373"/>
      <c r="V39" s="373"/>
      <c r="W39" s="373"/>
      <c r="X39" s="373"/>
      <c r="Y39" s="373"/>
      <c r="Z39" s="373"/>
      <c r="AA39" s="373"/>
      <c r="AB39" s="373"/>
      <c r="AC39" s="373"/>
      <c r="AD39" s="373"/>
      <c r="AE39" s="373"/>
      <c r="AF39" s="373"/>
      <c r="AG39" s="373"/>
      <c r="AH39" s="373"/>
      <c r="AI39" s="373"/>
      <c r="AJ39" s="373"/>
      <c r="AK39" s="373"/>
      <c r="AL39" s="373"/>
      <c r="AM39" s="373"/>
      <c r="AN39" s="373"/>
      <c r="AO39" s="373"/>
      <c r="AP39" s="373"/>
      <c r="AQ39" s="373"/>
      <c r="AR39" s="373"/>
      <c r="AS39" s="373"/>
      <c r="AT39" s="373"/>
      <c r="AU39" s="373"/>
      <c r="AV39" s="373"/>
      <c r="AW39" s="373"/>
      <c r="AX39" s="38"/>
      <c r="AY39" s="340" t="s">
        <v>1794</v>
      </c>
      <c r="AZ39" s="341"/>
      <c r="BA39" s="341"/>
      <c r="BB39" s="341"/>
      <c r="BC39" s="341"/>
      <c r="BD39" s="341"/>
      <c r="BE39" s="341"/>
      <c r="BF39" s="341"/>
      <c r="BG39" s="341"/>
      <c r="BH39" s="341"/>
      <c r="BI39" s="341"/>
      <c r="BJ39" s="341"/>
      <c r="BK39" s="341"/>
      <c r="BL39" s="341"/>
      <c r="BM39" s="341"/>
      <c r="BN39" s="341"/>
      <c r="BO39" s="342"/>
      <c r="BZ39" s="46"/>
      <c r="CA39" s="46"/>
      <c r="CB39" s="46"/>
      <c r="CC39" s="46"/>
      <c r="CD39" s="46"/>
      <c r="CE39" s="46"/>
      <c r="CF39" s="46"/>
      <c r="CG39" s="46"/>
      <c r="CH39" s="46"/>
      <c r="CI39" s="46"/>
    </row>
    <row r="40" spans="1:87" s="37" customFormat="1" ht="16.5" customHeight="1" x14ac:dyDescent="0.25">
      <c r="A40" s="373"/>
      <c r="B40" s="373"/>
      <c r="C40" s="373"/>
      <c r="D40" s="373"/>
      <c r="E40" s="373"/>
      <c r="F40" s="373"/>
      <c r="G40" s="373"/>
      <c r="H40" s="373"/>
      <c r="I40" s="373"/>
      <c r="J40" s="373"/>
      <c r="K40" s="373"/>
      <c r="L40" s="373"/>
      <c r="M40" s="373"/>
      <c r="N40" s="373"/>
      <c r="O40" s="373"/>
      <c r="P40" s="373"/>
      <c r="Q40" s="373"/>
      <c r="R40" s="373"/>
      <c r="S40" s="373"/>
      <c r="T40" s="373"/>
      <c r="U40" s="373"/>
      <c r="V40" s="373"/>
      <c r="W40" s="373"/>
      <c r="X40" s="373"/>
      <c r="Y40" s="373"/>
      <c r="Z40" s="373"/>
      <c r="AA40" s="373"/>
      <c r="AB40" s="373"/>
      <c r="AC40" s="373"/>
      <c r="AD40" s="373"/>
      <c r="AE40" s="373"/>
      <c r="AF40" s="373"/>
      <c r="AG40" s="373"/>
      <c r="AH40" s="373"/>
      <c r="AI40" s="373"/>
      <c r="AJ40" s="373"/>
      <c r="AK40" s="373"/>
      <c r="AL40" s="373"/>
      <c r="AM40" s="373"/>
      <c r="AN40" s="373"/>
      <c r="AO40" s="373"/>
      <c r="AP40" s="373"/>
      <c r="AQ40" s="373"/>
      <c r="AR40" s="373"/>
      <c r="AS40" s="373"/>
      <c r="AT40" s="373"/>
      <c r="AU40" s="373"/>
      <c r="AV40" s="373"/>
      <c r="AW40" s="373"/>
      <c r="AX40" s="38"/>
      <c r="AY40" s="337" t="s">
        <v>1795</v>
      </c>
      <c r="AZ40" s="338"/>
      <c r="BA40" s="338"/>
      <c r="BB40" s="338"/>
      <c r="BC40" s="338"/>
      <c r="BD40" s="338"/>
      <c r="BE40" s="338"/>
      <c r="BF40" s="338"/>
      <c r="BG40" s="338"/>
      <c r="BH40" s="338"/>
      <c r="BI40" s="338"/>
      <c r="BJ40" s="338"/>
      <c r="BK40" s="338"/>
      <c r="BL40" s="338"/>
      <c r="BM40" s="338"/>
      <c r="BN40" s="338"/>
      <c r="BO40" s="339"/>
      <c r="BZ40" s="46"/>
      <c r="CA40" s="46"/>
      <c r="CB40" s="46"/>
      <c r="CC40" s="46"/>
      <c r="CD40" s="46"/>
      <c r="CE40" s="46"/>
      <c r="CF40" s="46"/>
      <c r="CG40" s="46"/>
      <c r="CH40" s="46"/>
      <c r="CI40" s="46"/>
    </row>
    <row r="41" spans="1:87" s="38" customFormat="1" ht="16.5" customHeight="1" x14ac:dyDescent="0.25">
      <c r="A41" s="373"/>
      <c r="B41" s="373"/>
      <c r="C41" s="373"/>
      <c r="D41" s="373"/>
      <c r="E41" s="373"/>
      <c r="F41" s="373"/>
      <c r="G41" s="373"/>
      <c r="H41" s="373"/>
      <c r="I41" s="373"/>
      <c r="J41" s="373"/>
      <c r="K41" s="373"/>
      <c r="L41" s="373"/>
      <c r="M41" s="373"/>
      <c r="N41" s="373"/>
      <c r="O41" s="373"/>
      <c r="P41" s="373"/>
      <c r="Q41" s="373"/>
      <c r="R41" s="373"/>
      <c r="S41" s="373"/>
      <c r="T41" s="373"/>
      <c r="U41" s="373"/>
      <c r="V41" s="373"/>
      <c r="W41" s="373"/>
      <c r="X41" s="373"/>
      <c r="Y41" s="373"/>
      <c r="Z41" s="373"/>
      <c r="AA41" s="373"/>
      <c r="AB41" s="373"/>
      <c r="AC41" s="373"/>
      <c r="AD41" s="373"/>
      <c r="AE41" s="373"/>
      <c r="AF41" s="373"/>
      <c r="AG41" s="373"/>
      <c r="AH41" s="373"/>
      <c r="AI41" s="373"/>
      <c r="AJ41" s="373"/>
      <c r="AK41" s="373"/>
      <c r="AL41" s="373"/>
      <c r="AM41" s="373"/>
      <c r="AN41" s="373"/>
      <c r="AO41" s="373"/>
      <c r="AP41" s="373"/>
      <c r="AQ41" s="373"/>
      <c r="AR41" s="373"/>
      <c r="AS41" s="373"/>
      <c r="AT41" s="373"/>
      <c r="AU41" s="373"/>
      <c r="AV41" s="373"/>
      <c r="AW41" s="373"/>
      <c r="AY41" s="334" t="s">
        <v>1796</v>
      </c>
      <c r="AZ41" s="335"/>
      <c r="BA41" s="335"/>
      <c r="BB41" s="335"/>
      <c r="BC41" s="335"/>
      <c r="BD41" s="335"/>
      <c r="BE41" s="335"/>
      <c r="BF41" s="335"/>
      <c r="BG41" s="335"/>
      <c r="BH41" s="335"/>
      <c r="BI41" s="335"/>
      <c r="BJ41" s="335"/>
      <c r="BK41" s="335"/>
      <c r="BL41" s="335"/>
      <c r="BM41" s="335"/>
      <c r="BN41" s="335"/>
      <c r="BO41" s="336"/>
      <c r="BZ41" s="61"/>
      <c r="CA41" s="61"/>
      <c r="CB41" s="61"/>
      <c r="CC41" s="61"/>
      <c r="CD41" s="61"/>
      <c r="CE41" s="61"/>
      <c r="CF41" s="61"/>
      <c r="CG41" s="61"/>
      <c r="CH41" s="61"/>
      <c r="CI41" s="61"/>
    </row>
    <row r="42" spans="1:87" s="38" customFormat="1" ht="16.5" customHeight="1" x14ac:dyDescent="0.25">
      <c r="A42" s="374"/>
      <c r="B42" s="374"/>
      <c r="C42" s="374"/>
      <c r="D42" s="374"/>
      <c r="E42" s="374"/>
      <c r="F42" s="374"/>
      <c r="G42" s="374"/>
      <c r="H42" s="374"/>
      <c r="I42" s="374"/>
      <c r="J42" s="374"/>
      <c r="K42" s="374"/>
      <c r="L42" s="374"/>
      <c r="M42" s="374"/>
      <c r="N42" s="374"/>
      <c r="O42" s="374"/>
      <c r="P42" s="374"/>
      <c r="Q42" s="374"/>
      <c r="R42" s="374"/>
      <c r="S42" s="374"/>
      <c r="T42" s="374"/>
      <c r="U42" s="374"/>
      <c r="V42" s="374"/>
      <c r="W42" s="374"/>
      <c r="X42" s="374"/>
      <c r="Y42" s="374"/>
      <c r="Z42" s="374"/>
      <c r="AA42" s="374"/>
      <c r="AB42" s="374"/>
      <c r="AC42" s="374"/>
      <c r="AD42" s="374"/>
      <c r="AE42" s="374"/>
      <c r="AF42" s="374"/>
      <c r="AG42" s="374"/>
      <c r="AH42" s="374"/>
      <c r="AI42" s="374"/>
      <c r="AJ42" s="374"/>
      <c r="AK42" s="374"/>
      <c r="AL42" s="374"/>
      <c r="AM42" s="374"/>
      <c r="AN42" s="374"/>
      <c r="AO42" s="374"/>
      <c r="AP42" s="374"/>
      <c r="AQ42" s="374"/>
      <c r="AR42" s="374"/>
      <c r="AS42" s="374"/>
      <c r="AT42" s="374"/>
      <c r="AU42" s="374"/>
      <c r="AV42" s="374"/>
      <c r="AW42" s="37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Z42" s="61"/>
      <c r="CA42" s="61"/>
      <c r="CB42" s="61"/>
      <c r="CC42" s="61"/>
      <c r="CD42" s="61"/>
      <c r="CE42" s="61"/>
      <c r="CF42" s="61"/>
      <c r="CG42" s="61"/>
      <c r="CH42" s="61"/>
      <c r="CI42" s="61"/>
    </row>
    <row r="43" spans="1:87" s="37" customFormat="1" ht="15.75" customHeight="1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99"/>
      <c r="T43" s="99"/>
      <c r="U43" s="99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31"/>
      <c r="AR43" s="31"/>
      <c r="AS43" s="31"/>
      <c r="AT43" s="31"/>
      <c r="AU43" s="31"/>
      <c r="AV43" s="31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Z43" s="46"/>
      <c r="CA43" s="46"/>
      <c r="CB43" s="46"/>
      <c r="CC43" s="46"/>
      <c r="CD43" s="46"/>
      <c r="CE43" s="46"/>
      <c r="CF43" s="46"/>
      <c r="CG43" s="46"/>
      <c r="CH43" s="46"/>
      <c r="CI43" s="46"/>
    </row>
    <row r="44" spans="1:87" s="37" customFormat="1" ht="15.75" customHeight="1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M44" s="28"/>
      <c r="N44" s="28"/>
      <c r="Q44" s="96" t="s">
        <v>14</v>
      </c>
      <c r="R44" s="97" t="s">
        <v>24</v>
      </c>
      <c r="S44" s="28"/>
      <c r="T44" s="28"/>
      <c r="U44" s="28"/>
      <c r="V44" s="28"/>
      <c r="W44" s="28"/>
      <c r="X44" s="28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117"/>
      <c r="AW44" s="117"/>
      <c r="AX44" s="117"/>
      <c r="AY44" s="117"/>
      <c r="AZ44" s="117"/>
      <c r="BA44" s="117"/>
      <c r="BB44" s="117"/>
      <c r="BC44" s="117"/>
      <c r="BD44" s="117"/>
      <c r="BE44" s="117"/>
      <c r="BF44" s="117"/>
      <c r="BG44" s="117"/>
      <c r="BH44" s="117"/>
      <c r="BI44" s="117"/>
      <c r="BJ44" s="117"/>
      <c r="BK44" s="117"/>
      <c r="BL44" s="117"/>
      <c r="BM44" s="117"/>
      <c r="BN44" s="117"/>
      <c r="BO44" s="117"/>
      <c r="BZ44" s="46"/>
      <c r="CA44" s="46"/>
      <c r="CB44" s="46"/>
      <c r="CC44" s="46"/>
      <c r="CD44" s="46"/>
      <c r="CE44" s="46"/>
      <c r="CF44" s="46"/>
      <c r="CG44" s="46"/>
      <c r="CH44" s="46"/>
      <c r="CI44" s="46"/>
    </row>
    <row r="45" spans="1:87" s="37" customFormat="1" ht="15.75" customHeight="1" x14ac:dyDescent="0.25">
      <c r="A45" s="160" t="s">
        <v>11</v>
      </c>
      <c r="B45" s="29"/>
      <c r="C45" s="29"/>
      <c r="D45" s="29"/>
      <c r="E45" s="29"/>
      <c r="F45" s="29"/>
      <c r="G45" s="29"/>
      <c r="H45" s="29"/>
      <c r="I45" s="29"/>
      <c r="J45" s="29"/>
      <c r="N45" s="14"/>
      <c r="Q45" s="40" t="s">
        <v>1790</v>
      </c>
      <c r="R45" s="98" t="s">
        <v>278</v>
      </c>
      <c r="S45" s="29"/>
      <c r="T45" s="29"/>
      <c r="U45" s="14"/>
      <c r="V45" s="14"/>
      <c r="W45" s="14"/>
      <c r="X45" s="14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31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Z45" s="46"/>
      <c r="CA45" s="46"/>
      <c r="CB45" s="46"/>
      <c r="CC45" s="46"/>
      <c r="CD45" s="46"/>
      <c r="CE45" s="46"/>
      <c r="CF45" s="46"/>
      <c r="CG45" s="46"/>
      <c r="CH45" s="46"/>
      <c r="CI45" s="46"/>
    </row>
    <row r="46" spans="1:87" s="37" customFormat="1" ht="15.75" customHeight="1" x14ac:dyDescent="0.25">
      <c r="A46" s="56" t="s">
        <v>9</v>
      </c>
      <c r="B46" s="32"/>
      <c r="C46" s="100"/>
      <c r="D46" s="100"/>
      <c r="E46" s="22"/>
      <c r="F46" s="101" t="s">
        <v>12</v>
      </c>
      <c r="G46" s="100"/>
      <c r="H46" s="36"/>
      <c r="I46" s="100"/>
      <c r="J46" s="100"/>
      <c r="N46" s="22"/>
      <c r="Q46" s="40" t="s">
        <v>1791</v>
      </c>
      <c r="R46" s="29" t="s">
        <v>23</v>
      </c>
      <c r="S46" s="100"/>
      <c r="T46" s="100"/>
      <c r="U46" s="22"/>
      <c r="V46" s="22"/>
      <c r="W46" s="22"/>
      <c r="X46" s="2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38"/>
      <c r="BI46" s="38"/>
      <c r="BJ46" s="38"/>
      <c r="BK46" s="38"/>
      <c r="BL46" s="38"/>
      <c r="BM46" s="38"/>
      <c r="BN46" s="38"/>
      <c r="BO46" s="38"/>
      <c r="BP46" s="41"/>
      <c r="BZ46" s="46"/>
      <c r="CA46" s="46"/>
      <c r="CB46" s="46"/>
      <c r="CC46" s="46"/>
      <c r="CD46" s="46"/>
      <c r="CE46" s="46"/>
      <c r="CF46" s="46"/>
      <c r="CG46" s="46"/>
      <c r="CH46" s="46"/>
      <c r="CI46" s="46"/>
    </row>
    <row r="47" spans="1:87" s="37" customFormat="1" ht="15.75" customHeight="1" x14ac:dyDescent="0.25">
      <c r="A47" s="97" t="s">
        <v>10</v>
      </c>
      <c r="B47" s="30"/>
      <c r="C47" s="97"/>
      <c r="D47" s="97"/>
      <c r="E47" s="14"/>
      <c r="F47" s="102" t="s">
        <v>13</v>
      </c>
      <c r="G47" s="97"/>
      <c r="H47" s="29"/>
      <c r="I47" s="97"/>
      <c r="J47" s="97"/>
      <c r="N47" s="39"/>
      <c r="Q47" s="40" t="s">
        <v>1792</v>
      </c>
      <c r="R47" s="98" t="s">
        <v>279</v>
      </c>
      <c r="S47" s="97"/>
      <c r="T47" s="97"/>
      <c r="U47" s="14"/>
      <c r="V47" s="14"/>
      <c r="W47" s="14"/>
      <c r="X47" s="14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P47" s="38"/>
      <c r="BZ47" s="46"/>
      <c r="CA47" s="46"/>
      <c r="CB47" s="46"/>
      <c r="CC47" s="46"/>
      <c r="CD47" s="46"/>
      <c r="CE47" s="46"/>
      <c r="CF47" s="46"/>
      <c r="CG47" s="46"/>
      <c r="CH47" s="46"/>
      <c r="CI47" s="46"/>
    </row>
  </sheetData>
  <sheetProtection algorithmName="SHA-512" hashValue="SJ5j5LzFMSIMvRPSigZqUwx65gPimX6cQeHvr1syeXqOO3JkMHAGWB6YbApyCdSNwsDkzsVHIhnc3d7QnrwL6Q==" saltValue="zEt1QlyyjbbBZuIJdSL30A==" spinCount="100000" sheet="1" objects="1" scenarios="1" selectLockedCells="1"/>
  <mergeCells count="249">
    <mergeCell ref="H1:BB1"/>
    <mergeCell ref="BM1:BO1"/>
    <mergeCell ref="A2:N2"/>
    <mergeCell ref="O2:AG2"/>
    <mergeCell ref="AH2:AX2"/>
    <mergeCell ref="AY2:BE2"/>
    <mergeCell ref="BF2:BO2"/>
    <mergeCell ref="A5:N5"/>
    <mergeCell ref="O5:AG7"/>
    <mergeCell ref="AH5:AX7"/>
    <mergeCell ref="AY5:BP7"/>
    <mergeCell ref="A6:N6"/>
    <mergeCell ref="A7:N7"/>
    <mergeCell ref="A3:N3"/>
    <mergeCell ref="O3:AG3"/>
    <mergeCell ref="AH3:AX3"/>
    <mergeCell ref="AY3:BE3"/>
    <mergeCell ref="BF3:BO3"/>
    <mergeCell ref="A4:N4"/>
    <mergeCell ref="O4:AG4"/>
    <mergeCell ref="AH4:AX4"/>
    <mergeCell ref="AY4:BO4"/>
    <mergeCell ref="AT14:BD16"/>
    <mergeCell ref="A13:BO13"/>
    <mergeCell ref="A14:B16"/>
    <mergeCell ref="D14:I14"/>
    <mergeCell ref="K14:N14"/>
    <mergeCell ref="O14:R14"/>
    <mergeCell ref="T14:U16"/>
    <mergeCell ref="A8:N8"/>
    <mergeCell ref="O8:AG8"/>
    <mergeCell ref="AH8:AX8"/>
    <mergeCell ref="AY8:BO8"/>
    <mergeCell ref="A9:N9"/>
    <mergeCell ref="O9:AG11"/>
    <mergeCell ref="AH9:AX11"/>
    <mergeCell ref="AY9:BO11"/>
    <mergeCell ref="A10:N10"/>
    <mergeCell ref="A11:N11"/>
    <mergeCell ref="BS14:BS16"/>
    <mergeCell ref="BT14:BT16"/>
    <mergeCell ref="BU14:BU16"/>
    <mergeCell ref="BV14:BV16"/>
    <mergeCell ref="BW14:BW16"/>
    <mergeCell ref="BX14:BX16"/>
    <mergeCell ref="BF14:BG16"/>
    <mergeCell ref="BH14:BI16"/>
    <mergeCell ref="BJ14:BO16"/>
    <mergeCell ref="BR14:BR16"/>
    <mergeCell ref="CE14:CE16"/>
    <mergeCell ref="CF14:CF16"/>
    <mergeCell ref="CG14:CG16"/>
    <mergeCell ref="CH14:CH16"/>
    <mergeCell ref="CI14:CI16"/>
    <mergeCell ref="BY14:BY16"/>
    <mergeCell ref="BZ14:BZ16"/>
    <mergeCell ref="CA14:CA16"/>
    <mergeCell ref="CB14:CB16"/>
    <mergeCell ref="CC14:CC16"/>
    <mergeCell ref="CD14:CD16"/>
    <mergeCell ref="M17:N17"/>
    <mergeCell ref="O17:P17"/>
    <mergeCell ref="W14:AR16"/>
    <mergeCell ref="D15:E16"/>
    <mergeCell ref="F15:G16"/>
    <mergeCell ref="H15:I16"/>
    <mergeCell ref="K15:L16"/>
    <mergeCell ref="M15:N16"/>
    <mergeCell ref="O15:P16"/>
    <mergeCell ref="Q15:R16"/>
    <mergeCell ref="BF18:BG18"/>
    <mergeCell ref="BH18:BI18"/>
    <mergeCell ref="BJ18:BO18"/>
    <mergeCell ref="AT18:BD18"/>
    <mergeCell ref="T18:U18"/>
    <mergeCell ref="BJ17:BO17"/>
    <mergeCell ref="A18:B18"/>
    <mergeCell ref="D18:E18"/>
    <mergeCell ref="F18:G18"/>
    <mergeCell ref="H18:I18"/>
    <mergeCell ref="K18:L18"/>
    <mergeCell ref="M18:N18"/>
    <mergeCell ref="O18:P18"/>
    <mergeCell ref="Q18:R18"/>
    <mergeCell ref="T17:U17"/>
    <mergeCell ref="BF17:BG17"/>
    <mergeCell ref="BH17:BI17"/>
    <mergeCell ref="AT17:BD17"/>
    <mergeCell ref="Q17:R17"/>
    <mergeCell ref="A17:B17"/>
    <mergeCell ref="D17:E17"/>
    <mergeCell ref="F17:G17"/>
    <mergeCell ref="H17:I17"/>
    <mergeCell ref="K17:L17"/>
    <mergeCell ref="A20:B20"/>
    <mergeCell ref="D20:E20"/>
    <mergeCell ref="F20:G20"/>
    <mergeCell ref="H20:I20"/>
    <mergeCell ref="K20:L20"/>
    <mergeCell ref="M20:N20"/>
    <mergeCell ref="T19:U19"/>
    <mergeCell ref="M19:N19"/>
    <mergeCell ref="O19:P19"/>
    <mergeCell ref="Q19:R19"/>
    <mergeCell ref="A19:B19"/>
    <mergeCell ref="D19:E19"/>
    <mergeCell ref="F19:G19"/>
    <mergeCell ref="H19:I19"/>
    <mergeCell ref="K19:L19"/>
    <mergeCell ref="BH20:BI20"/>
    <mergeCell ref="BJ20:BO20"/>
    <mergeCell ref="T20:U20"/>
    <mergeCell ref="BF20:BG20"/>
    <mergeCell ref="O20:P20"/>
    <mergeCell ref="Q20:R20"/>
    <mergeCell ref="BF19:BG19"/>
    <mergeCell ref="BH19:BI19"/>
    <mergeCell ref="BJ19:BO19"/>
    <mergeCell ref="AT19:BD19"/>
    <mergeCell ref="AT20:BD20"/>
    <mergeCell ref="H21:I21"/>
    <mergeCell ref="K21:L21"/>
    <mergeCell ref="M23:N23"/>
    <mergeCell ref="A22:B22"/>
    <mergeCell ref="D22:E22"/>
    <mergeCell ref="F22:G22"/>
    <mergeCell ref="H22:I22"/>
    <mergeCell ref="K22:L22"/>
    <mergeCell ref="M22:N22"/>
    <mergeCell ref="A21:B21"/>
    <mergeCell ref="D21:E21"/>
    <mergeCell ref="F21:G21"/>
    <mergeCell ref="A23:B23"/>
    <mergeCell ref="D23:E23"/>
    <mergeCell ref="F23:G23"/>
    <mergeCell ref="H23:I23"/>
    <mergeCell ref="K23:L23"/>
    <mergeCell ref="BF22:BG22"/>
    <mergeCell ref="BH22:BI22"/>
    <mergeCell ref="BJ22:BO22"/>
    <mergeCell ref="BJ21:BO21"/>
    <mergeCell ref="T22:U22"/>
    <mergeCell ref="T21:U21"/>
    <mergeCell ref="M21:N21"/>
    <mergeCell ref="O21:P21"/>
    <mergeCell ref="Q21:R21"/>
    <mergeCell ref="AT21:BD21"/>
    <mergeCell ref="BF21:BG21"/>
    <mergeCell ref="BH21:BI21"/>
    <mergeCell ref="O22:P22"/>
    <mergeCell ref="Q22:R22"/>
    <mergeCell ref="AT22:BD22"/>
    <mergeCell ref="BF24:BG24"/>
    <mergeCell ref="O24:P24"/>
    <mergeCell ref="Q24:R24"/>
    <mergeCell ref="BF23:BG23"/>
    <mergeCell ref="AT23:BD23"/>
    <mergeCell ref="AT24:BD24"/>
    <mergeCell ref="AT25:BD25"/>
    <mergeCell ref="BH23:BI23"/>
    <mergeCell ref="BJ23:BO23"/>
    <mergeCell ref="T23:U23"/>
    <mergeCell ref="O23:P23"/>
    <mergeCell ref="Q23:R23"/>
    <mergeCell ref="BF26:BG26"/>
    <mergeCell ref="BH26:BI26"/>
    <mergeCell ref="BJ26:BO26"/>
    <mergeCell ref="AT26:BD26"/>
    <mergeCell ref="T26:U26"/>
    <mergeCell ref="W17:AR26"/>
    <mergeCell ref="BJ25:BO25"/>
    <mergeCell ref="A26:B26"/>
    <mergeCell ref="D26:E26"/>
    <mergeCell ref="F26:G26"/>
    <mergeCell ref="H26:I26"/>
    <mergeCell ref="K26:L26"/>
    <mergeCell ref="M26:N26"/>
    <mergeCell ref="O26:P26"/>
    <mergeCell ref="Q26:R26"/>
    <mergeCell ref="T25:U25"/>
    <mergeCell ref="BF25:BG25"/>
    <mergeCell ref="BH25:BI25"/>
    <mergeCell ref="Q25:R25"/>
    <mergeCell ref="BH24:BI24"/>
    <mergeCell ref="BJ24:BO24"/>
    <mergeCell ref="A25:B25"/>
    <mergeCell ref="D25:E25"/>
    <mergeCell ref="F25:G25"/>
    <mergeCell ref="BF27:BO27"/>
    <mergeCell ref="A29:BO29"/>
    <mergeCell ref="A30:I30"/>
    <mergeCell ref="K30:R30"/>
    <mergeCell ref="T30:AK30"/>
    <mergeCell ref="AM30:AN30"/>
    <mergeCell ref="AO30:AP30"/>
    <mergeCell ref="AQ30:AR30"/>
    <mergeCell ref="A27:I27"/>
    <mergeCell ref="K27:R27"/>
    <mergeCell ref="T27:U27"/>
    <mergeCell ref="W27:AR27"/>
    <mergeCell ref="AT27:BD27"/>
    <mergeCell ref="AY30:BO30"/>
    <mergeCell ref="AT30:AX30"/>
    <mergeCell ref="A31:I31"/>
    <mergeCell ref="K31:R31"/>
    <mergeCell ref="T31:AK31"/>
    <mergeCell ref="AM31:AN31"/>
    <mergeCell ref="AO31:AP31"/>
    <mergeCell ref="AQ31:AR31"/>
    <mergeCell ref="AT31:AX31"/>
    <mergeCell ref="AY31:BO31"/>
    <mergeCell ref="AY33:BO33"/>
    <mergeCell ref="A32:I32"/>
    <mergeCell ref="K32:R32"/>
    <mergeCell ref="T32:AK32"/>
    <mergeCell ref="AM32:AN32"/>
    <mergeCell ref="AO32:AP32"/>
    <mergeCell ref="AQ32:AR32"/>
    <mergeCell ref="AT32:AX32"/>
    <mergeCell ref="AY32:BO32"/>
    <mergeCell ref="A33:I33"/>
    <mergeCell ref="K33:R33"/>
    <mergeCell ref="T33:AK33"/>
    <mergeCell ref="AM33:AN33"/>
    <mergeCell ref="AO33:AP33"/>
    <mergeCell ref="AQ33:AR33"/>
    <mergeCell ref="AT33:AX33"/>
    <mergeCell ref="A39:AW42"/>
    <mergeCell ref="AY39:BO39"/>
    <mergeCell ref="AY40:BO40"/>
    <mergeCell ref="AY41:BO41"/>
    <mergeCell ref="A36:BO36"/>
    <mergeCell ref="A34:I34"/>
    <mergeCell ref="T34:AK34"/>
    <mergeCell ref="AM34:AR34"/>
    <mergeCell ref="AT34:BO34"/>
    <mergeCell ref="A38:AW38"/>
    <mergeCell ref="AY38:BO38"/>
    <mergeCell ref="H25:I25"/>
    <mergeCell ref="K25:L25"/>
    <mergeCell ref="M25:N25"/>
    <mergeCell ref="O25:P25"/>
    <mergeCell ref="T24:U24"/>
    <mergeCell ref="A24:B24"/>
    <mergeCell ref="D24:E24"/>
    <mergeCell ref="F24:G24"/>
    <mergeCell ref="H24:I24"/>
    <mergeCell ref="K24:L24"/>
    <mergeCell ref="M24:N24"/>
  </mergeCells>
  <conditionalFormatting sqref="T31:AK33 K31:K33 A31:A33">
    <cfRule type="expression" dxfId="29" priority="17">
      <formula>NOT(ISBLANK($A31))</formula>
    </cfRule>
  </conditionalFormatting>
  <conditionalFormatting sqref="AM31:AR33">
    <cfRule type="expression" dxfId="28" priority="16">
      <formula>NOT(ISBLANK($A31))</formula>
    </cfRule>
  </conditionalFormatting>
  <conditionalFormatting sqref="AY31:BO33 AT31:AT33">
    <cfRule type="expression" dxfId="27" priority="12">
      <formula>$A31="SUNO-mini"</formula>
    </cfRule>
    <cfRule type="expression" dxfId="26" priority="13">
      <formula>$A31="SUNO"</formula>
    </cfRule>
  </conditionalFormatting>
  <conditionalFormatting sqref="AT31:AT33">
    <cfRule type="expression" dxfId="25" priority="14">
      <formula>$A31="KUFU"</formula>
    </cfRule>
    <cfRule type="expression" dxfId="24" priority="15">
      <formula>$A31="KUFU-mini"</formula>
    </cfRule>
  </conditionalFormatting>
  <conditionalFormatting sqref="AT31:BO33">
    <cfRule type="expression" dxfId="23" priority="11">
      <formula>$A31="STÜBÜ"</formula>
    </cfRule>
  </conditionalFormatting>
  <conditionalFormatting sqref="D17:G26 T17:U26">
    <cfRule type="expression" dxfId="22" priority="18">
      <formula>OR(NOT(ISBLANK($D17)),NOT(ISBLANK($A17)))</formula>
    </cfRule>
  </conditionalFormatting>
  <conditionalFormatting sqref="H17:I26">
    <cfRule type="expression" dxfId="21" priority="10">
      <formula>OR(NOT(ISBLANK($D17)),NOT(ISBLANK($A17)))</formula>
    </cfRule>
  </conditionalFormatting>
  <conditionalFormatting sqref="K17:L26">
    <cfRule type="expression" dxfId="20" priority="9">
      <formula>$BU17="ja"</formula>
    </cfRule>
  </conditionalFormatting>
  <conditionalFormatting sqref="M17:N26">
    <cfRule type="expression" dxfId="19" priority="7">
      <formula>$BV17="ja"</formula>
    </cfRule>
    <cfRule type="expression" dxfId="18" priority="8">
      <formula>$BV17="nein"</formula>
    </cfRule>
  </conditionalFormatting>
  <conditionalFormatting sqref="O17:P26">
    <cfRule type="expression" dxfId="17" priority="5">
      <formula>$BW17="ja"</formula>
    </cfRule>
    <cfRule type="expression" dxfId="16" priority="6">
      <formula>$BW17="nein"</formula>
    </cfRule>
  </conditionalFormatting>
  <conditionalFormatting sqref="Q37:R47 Q17:R34">
    <cfRule type="expression" dxfId="15" priority="4">
      <formula>$BX17="nein"</formula>
    </cfRule>
  </conditionalFormatting>
  <conditionalFormatting sqref="Q17:R26">
    <cfRule type="expression" dxfId="14" priority="3">
      <formula>$BX17="ja"</formula>
    </cfRule>
  </conditionalFormatting>
  <conditionalFormatting sqref="K17:R26">
    <cfRule type="expression" dxfId="13" priority="2">
      <formula>AND(OR(NOT(ISBLANK($D17)),NOT(ISBLANK($A17))),OR($D17="",$F17=""))</formula>
    </cfRule>
  </conditionalFormatting>
  <conditionalFormatting sqref="AY31:BO33">
    <cfRule type="expression" dxfId="12" priority="238">
      <formula>AND($A31="KUFU-mini",ISBLANK($AT31))</formula>
    </cfRule>
    <cfRule type="expression" dxfId="11" priority="239">
      <formula>AND($A31="KUFU",ISBLANK($AT31))</formula>
    </cfRule>
    <cfRule type="expression" dxfId="10" priority="240">
      <formula>$AT31="ISO-FA-mini"</formula>
    </cfRule>
    <cfRule type="expression" dxfId="9" priority="241">
      <formula>$AT31="ISO-FA"</formula>
    </cfRule>
  </conditionalFormatting>
  <dataValidations count="10">
    <dataValidation type="list" allowBlank="1" showInputMessage="1" showErrorMessage="1" sqref="AT31:AT33" xr:uid="{6A29FABB-77A5-441F-8CA6-F68E7B1159C4}">
      <formula1>INDIRECT($BV31)</formula1>
    </dataValidation>
    <dataValidation type="list" allowBlank="1" showInputMessage="1" showErrorMessage="1" sqref="T31:AK33" xr:uid="{DE2F02C3-6706-452C-BF04-896F5FD5CE25}">
      <formula1>INDIRECT($BS31)</formula1>
    </dataValidation>
    <dataValidation type="list" allowBlank="1" showInputMessage="1" showErrorMessage="1" sqref="K31:K33 F17:G26" xr:uid="{DF2338DE-F397-42AE-B127-7AEE2176128C}">
      <formula1>INDIRECT($BR17)</formula1>
    </dataValidation>
    <dataValidation type="list" allowBlank="1" showInputMessage="1" showErrorMessage="1" sqref="M17:N26" xr:uid="{32517CFE-7955-4F52-A152-28759F56A59F}">
      <formula1>INDIRECT($CC17)</formula1>
    </dataValidation>
    <dataValidation type="list" allowBlank="1" showInputMessage="1" showErrorMessage="1" sqref="K17:L26" xr:uid="{C8653F24-E8E8-4FA6-9AA9-609BFF090BCE}">
      <formula1>INDIRECT($CB17)</formula1>
    </dataValidation>
    <dataValidation type="list" allowBlank="1" showInputMessage="1" showErrorMessage="1" sqref="Q17:R26" xr:uid="{7C68C887-A15C-4B69-ADAC-C59A2B71C2DD}">
      <formula1>INDIRECT($CE17)</formula1>
    </dataValidation>
    <dataValidation type="list" allowBlank="1" showInputMessage="1" showErrorMessage="1" sqref="O17:P26" xr:uid="{E3DF6914-D952-41B6-8BCB-69E2794C0358}">
      <formula1>INDIRECT($CD17)</formula1>
    </dataValidation>
    <dataValidation type="list" allowBlank="1" showInputMessage="1" showErrorMessage="1" sqref="D17:E26" xr:uid="{806DE049-46E9-4F24-A32D-631AE041081D}">
      <formula1>QLT.</formula1>
    </dataValidation>
    <dataValidation type="whole" operator="greaterThanOrEqual" allowBlank="1" showInputMessage="1" showErrorMessage="1" errorTitle="NUMERO DI PEZZI NON VALIDI" error="Sono disponibili solo quantità intere!" sqref="T17:U26" xr:uid="{48D847B2-D2E3-4AD5-99A4-110DBD8CDE80}">
      <formula1>1</formula1>
    </dataValidation>
    <dataValidation allowBlank="1" showInputMessage="1" showErrorMessage="1" prompt="(Nuova riga con Alt + Enter)" sqref="O5:AG7 AH5:AX7 AY5:BP7 AY9:BO11 AH9:AX11 O9:AG11" xr:uid="{7C120FA7-AB36-4235-BB56-089E069275C2}"/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60" orientation="landscape" r:id="rId1"/>
  <colBreaks count="1" manualBreakCount="1">
    <brk id="68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5476E8F-E41E-46E8-8B80-AE03854E19FA}">
          <x14:formula1>
            <xm:f>'..'!$B$3:$B$7</xm:f>
          </x14:formula1>
          <xm:sqref>A31:A33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BABE2-F3CA-484C-9E73-2587D5A508F2}">
  <dimension ref="B2:DZ261"/>
  <sheetViews>
    <sheetView topLeftCell="CK197" zoomScale="85" zoomScaleNormal="85" workbookViewId="0">
      <selection activeCell="DM229" sqref="DM229"/>
    </sheetView>
  </sheetViews>
  <sheetFormatPr baseColWidth="10" defaultRowHeight="15" x14ac:dyDescent="0.25"/>
  <cols>
    <col min="1" max="1" width="2.85546875" style="25" customWidth="1"/>
    <col min="2" max="130" width="13.28515625" style="25" customWidth="1"/>
    <col min="131" max="16384" width="11.42578125" style="25"/>
  </cols>
  <sheetData>
    <row r="2" spans="2:7" x14ac:dyDescent="0.25">
      <c r="B2" s="426" t="s">
        <v>16</v>
      </c>
      <c r="C2" s="122" t="s">
        <v>380</v>
      </c>
    </row>
    <row r="3" spans="2:7" x14ac:dyDescent="0.25">
      <c r="B3" s="426"/>
      <c r="C3" s="110" t="s">
        <v>376</v>
      </c>
    </row>
    <row r="4" spans="2:7" x14ac:dyDescent="0.25">
      <c r="B4" s="426"/>
      <c r="C4" s="110" t="s">
        <v>377</v>
      </c>
    </row>
    <row r="5" spans="2:7" x14ac:dyDescent="0.25">
      <c r="B5" s="426"/>
      <c r="C5" s="110"/>
    </row>
    <row r="6" spans="2:7" x14ac:dyDescent="0.25">
      <c r="B6" s="426"/>
      <c r="C6" s="110" t="s">
        <v>378</v>
      </c>
    </row>
    <row r="7" spans="2:7" x14ac:dyDescent="0.25">
      <c r="B7" s="426"/>
      <c r="C7" s="110" t="s">
        <v>379</v>
      </c>
    </row>
    <row r="9" spans="2:7" x14ac:dyDescent="0.25">
      <c r="B9" s="426" t="s">
        <v>381</v>
      </c>
      <c r="C9" s="122" t="s">
        <v>382</v>
      </c>
      <c r="D9" s="122" t="s">
        <v>383</v>
      </c>
      <c r="E9" s="122" t="s">
        <v>384</v>
      </c>
      <c r="F9" s="122" t="s">
        <v>385</v>
      </c>
      <c r="G9" s="122" t="s">
        <v>386</v>
      </c>
    </row>
    <row r="10" spans="2:7" x14ac:dyDescent="0.25">
      <c r="B10" s="426"/>
      <c r="C10" s="110">
        <v>10</v>
      </c>
      <c r="D10" s="110">
        <v>12</v>
      </c>
      <c r="E10" s="110">
        <v>26</v>
      </c>
      <c r="F10" s="110">
        <v>10</v>
      </c>
      <c r="G10" s="110">
        <v>10</v>
      </c>
    </row>
    <row r="11" spans="2:7" x14ac:dyDescent="0.25">
      <c r="B11" s="426"/>
      <c r="C11" s="110">
        <v>12</v>
      </c>
      <c r="D11" s="110">
        <v>14</v>
      </c>
      <c r="E11" s="110">
        <v>30</v>
      </c>
      <c r="F11" s="110">
        <v>12</v>
      </c>
      <c r="G11" s="123"/>
    </row>
    <row r="12" spans="2:7" x14ac:dyDescent="0.25">
      <c r="B12" s="426"/>
      <c r="C12" s="110">
        <v>14</v>
      </c>
      <c r="D12" s="110">
        <v>16</v>
      </c>
      <c r="E12" s="110">
        <v>34</v>
      </c>
      <c r="F12" s="110">
        <v>14</v>
      </c>
      <c r="G12" s="124"/>
    </row>
    <row r="13" spans="2:7" x14ac:dyDescent="0.25">
      <c r="B13" s="426"/>
      <c r="C13" s="110">
        <v>16</v>
      </c>
      <c r="D13" s="110">
        <v>18</v>
      </c>
      <c r="E13" s="110">
        <v>40</v>
      </c>
      <c r="F13" s="110">
        <v>16</v>
      </c>
      <c r="G13" s="124"/>
    </row>
    <row r="14" spans="2:7" x14ac:dyDescent="0.25">
      <c r="B14" s="426"/>
      <c r="C14" s="110">
        <v>18</v>
      </c>
      <c r="D14" s="110">
        <v>20</v>
      </c>
      <c r="E14" s="123"/>
      <c r="F14" s="110">
        <v>20</v>
      </c>
      <c r="G14" s="124"/>
    </row>
    <row r="15" spans="2:7" x14ac:dyDescent="0.25">
      <c r="B15" s="426"/>
      <c r="C15" s="110">
        <v>20</v>
      </c>
      <c r="D15" s="110">
        <v>22</v>
      </c>
      <c r="E15" s="124"/>
      <c r="F15" s="3"/>
      <c r="G15" s="3"/>
    </row>
    <row r="16" spans="2:7" x14ac:dyDescent="0.25">
      <c r="B16" s="426"/>
      <c r="C16" s="110">
        <v>22</v>
      </c>
      <c r="D16" s="110">
        <v>26</v>
      </c>
      <c r="E16" s="124"/>
      <c r="F16" s="3"/>
      <c r="G16" s="3"/>
    </row>
    <row r="17" spans="2:7" x14ac:dyDescent="0.25">
      <c r="B17" s="426"/>
      <c r="C17" s="110">
        <v>26</v>
      </c>
      <c r="D17" s="110">
        <v>30</v>
      </c>
      <c r="E17" s="124"/>
      <c r="F17" s="3"/>
      <c r="G17" s="3"/>
    </row>
    <row r="18" spans="2:7" x14ac:dyDescent="0.25">
      <c r="B18" s="426"/>
      <c r="C18" s="110">
        <v>30</v>
      </c>
      <c r="D18" s="110">
        <v>34</v>
      </c>
      <c r="E18" s="124"/>
      <c r="F18" s="3"/>
      <c r="G18" s="3"/>
    </row>
    <row r="19" spans="2:7" x14ac:dyDescent="0.25">
      <c r="B19" s="426"/>
      <c r="C19" s="110">
        <v>34</v>
      </c>
      <c r="D19" s="110">
        <v>40</v>
      </c>
      <c r="E19" s="124"/>
      <c r="F19" s="3"/>
      <c r="G19" s="3"/>
    </row>
    <row r="20" spans="2:7" x14ac:dyDescent="0.25">
      <c r="B20" s="426"/>
      <c r="C20" s="110">
        <v>40</v>
      </c>
      <c r="D20" s="3"/>
      <c r="E20" s="3"/>
      <c r="F20" s="3"/>
      <c r="G20" s="3"/>
    </row>
    <row r="22" spans="2:7" x14ac:dyDescent="0.25">
      <c r="B22" s="426" t="s">
        <v>387</v>
      </c>
      <c r="C22" s="122">
        <v>1</v>
      </c>
      <c r="D22" s="122">
        <v>2</v>
      </c>
    </row>
    <row r="23" spans="2:7" x14ac:dyDescent="0.25">
      <c r="B23" s="426"/>
      <c r="C23" s="110">
        <v>10</v>
      </c>
      <c r="D23" s="125">
        <v>0.61699999999999999</v>
      </c>
    </row>
    <row r="24" spans="2:7" x14ac:dyDescent="0.25">
      <c r="B24" s="426"/>
      <c r="C24" s="110">
        <v>12</v>
      </c>
      <c r="D24" s="125">
        <v>0.88800000000000001</v>
      </c>
    </row>
    <row r="25" spans="2:7" x14ac:dyDescent="0.25">
      <c r="B25" s="426"/>
      <c r="C25" s="110">
        <v>14</v>
      </c>
      <c r="D25" s="125">
        <v>1.21</v>
      </c>
    </row>
    <row r="26" spans="2:7" x14ac:dyDescent="0.25">
      <c r="B26" s="426"/>
      <c r="C26" s="110">
        <v>16</v>
      </c>
      <c r="D26" s="125">
        <v>1.58</v>
      </c>
    </row>
    <row r="27" spans="2:7" x14ac:dyDescent="0.25">
      <c r="B27" s="426"/>
      <c r="C27" s="110">
        <v>18</v>
      </c>
      <c r="D27" s="125">
        <v>2</v>
      </c>
    </row>
    <row r="28" spans="2:7" x14ac:dyDescent="0.25">
      <c r="B28" s="426"/>
      <c r="C28" s="110">
        <v>20</v>
      </c>
      <c r="D28" s="125">
        <v>2.4700000000000002</v>
      </c>
    </row>
    <row r="29" spans="2:7" x14ac:dyDescent="0.25">
      <c r="B29" s="426"/>
      <c r="C29" s="110">
        <v>22</v>
      </c>
      <c r="D29" s="125">
        <v>2.98</v>
      </c>
    </row>
    <row r="30" spans="2:7" x14ac:dyDescent="0.25">
      <c r="B30" s="426"/>
      <c r="C30" s="110">
        <v>26</v>
      </c>
      <c r="D30" s="125">
        <v>4.17</v>
      </c>
    </row>
    <row r="31" spans="2:7" x14ac:dyDescent="0.25">
      <c r="B31" s="426"/>
      <c r="C31" s="110">
        <v>30</v>
      </c>
      <c r="D31" s="125">
        <v>5.55</v>
      </c>
    </row>
    <row r="32" spans="2:7" x14ac:dyDescent="0.25">
      <c r="B32" s="426"/>
      <c r="C32" s="110">
        <v>34</v>
      </c>
      <c r="D32" s="125">
        <v>7.13</v>
      </c>
    </row>
    <row r="33" spans="2:13" x14ac:dyDescent="0.25">
      <c r="B33" s="426"/>
      <c r="C33" s="110">
        <v>40</v>
      </c>
      <c r="D33" s="125">
        <v>9.8699999999999992</v>
      </c>
    </row>
    <row r="35" spans="2:13" x14ac:dyDescent="0.25">
      <c r="B35" s="427" t="s">
        <v>438</v>
      </c>
      <c r="C35" s="122">
        <v>1</v>
      </c>
      <c r="D35" s="122">
        <v>2</v>
      </c>
      <c r="E35" s="122">
        <v>3</v>
      </c>
    </row>
    <row r="36" spans="2:13" x14ac:dyDescent="0.25">
      <c r="B36" s="427"/>
      <c r="C36" s="110" t="s">
        <v>4</v>
      </c>
      <c r="D36" s="125" t="s">
        <v>21</v>
      </c>
      <c r="E36" s="125" t="s">
        <v>21</v>
      </c>
    </row>
    <row r="37" spans="2:13" x14ac:dyDescent="0.25">
      <c r="B37" s="427"/>
      <c r="C37" s="110" t="s">
        <v>439</v>
      </c>
      <c r="D37" s="125" t="s">
        <v>21</v>
      </c>
      <c r="E37" s="125" t="s">
        <v>22</v>
      </c>
    </row>
    <row r="38" spans="2:13" x14ac:dyDescent="0.25">
      <c r="B38" s="427"/>
      <c r="C38" s="110" t="s">
        <v>17</v>
      </c>
      <c r="D38" s="125" t="s">
        <v>21</v>
      </c>
      <c r="E38" s="125" t="s">
        <v>22</v>
      </c>
    </row>
    <row r="39" spans="2:13" x14ac:dyDescent="0.25">
      <c r="B39" s="427"/>
      <c r="C39" s="110" t="s">
        <v>5</v>
      </c>
      <c r="D39" s="125" t="s">
        <v>21</v>
      </c>
      <c r="E39" s="125" t="s">
        <v>21</v>
      </c>
    </row>
    <row r="40" spans="2:13" x14ac:dyDescent="0.25">
      <c r="B40" s="427"/>
      <c r="C40" s="110" t="s">
        <v>6</v>
      </c>
      <c r="D40" s="125" t="s">
        <v>21</v>
      </c>
      <c r="E40" s="125" t="s">
        <v>22</v>
      </c>
    </row>
    <row r="41" spans="2:13" x14ac:dyDescent="0.25">
      <c r="B41" s="427"/>
      <c r="C41" s="110" t="s">
        <v>18</v>
      </c>
      <c r="D41" s="125" t="s">
        <v>21</v>
      </c>
      <c r="E41" s="125" t="s">
        <v>21</v>
      </c>
    </row>
    <row r="42" spans="2:13" x14ac:dyDescent="0.25">
      <c r="B42" s="427"/>
      <c r="C42" s="110" t="s">
        <v>19</v>
      </c>
      <c r="D42" s="125" t="s">
        <v>21</v>
      </c>
      <c r="E42" s="125" t="s">
        <v>21</v>
      </c>
    </row>
    <row r="44" spans="2:13" x14ac:dyDescent="0.25">
      <c r="B44" s="427" t="s">
        <v>440</v>
      </c>
      <c r="C44" s="122" t="s">
        <v>998</v>
      </c>
      <c r="D44" s="122" t="s">
        <v>999</v>
      </c>
      <c r="E44" s="122" t="s">
        <v>1000</v>
      </c>
      <c r="F44" s="122" t="s">
        <v>1001</v>
      </c>
      <c r="G44" s="122" t="s">
        <v>1002</v>
      </c>
      <c r="H44" s="122" t="s">
        <v>1003</v>
      </c>
      <c r="I44" s="122" t="s">
        <v>1004</v>
      </c>
      <c r="J44" s="122" t="s">
        <v>1005</v>
      </c>
      <c r="K44" s="122" t="s">
        <v>1006</v>
      </c>
      <c r="L44" s="122" t="s">
        <v>1007</v>
      </c>
      <c r="M44" s="122" t="s">
        <v>1008</v>
      </c>
    </row>
    <row r="45" spans="2:13" x14ac:dyDescent="0.25">
      <c r="B45" s="427"/>
      <c r="C45" s="110" t="s">
        <v>4</v>
      </c>
      <c r="D45" s="110" t="s">
        <v>4</v>
      </c>
      <c r="E45" s="110" t="s">
        <v>4</v>
      </c>
      <c r="F45" s="110" t="s">
        <v>4</v>
      </c>
      <c r="G45" s="110" t="s">
        <v>4</v>
      </c>
      <c r="H45" s="110" t="s">
        <v>4</v>
      </c>
      <c r="I45" s="110" t="s">
        <v>4</v>
      </c>
      <c r="J45" s="110" t="s">
        <v>4</v>
      </c>
      <c r="K45" s="110" t="s">
        <v>4</v>
      </c>
      <c r="L45" s="110" t="s">
        <v>4</v>
      </c>
      <c r="M45" s="110" t="s">
        <v>4</v>
      </c>
    </row>
    <row r="46" spans="2:13" x14ac:dyDescent="0.25">
      <c r="B46" s="427"/>
      <c r="C46" s="110" t="s">
        <v>439</v>
      </c>
      <c r="D46" s="110" t="s">
        <v>439</v>
      </c>
      <c r="E46" s="110" t="s">
        <v>439</v>
      </c>
      <c r="F46" s="110" t="s">
        <v>439</v>
      </c>
      <c r="G46" s="110" t="s">
        <v>17</v>
      </c>
      <c r="H46" s="110" t="s">
        <v>439</v>
      </c>
      <c r="I46" s="110" t="s">
        <v>17</v>
      </c>
      <c r="J46" s="110" t="s">
        <v>17</v>
      </c>
      <c r="K46" s="110" t="s">
        <v>439</v>
      </c>
      <c r="L46" s="110" t="s">
        <v>17</v>
      </c>
      <c r="M46" s="110" t="s">
        <v>17</v>
      </c>
    </row>
    <row r="47" spans="2:13" x14ac:dyDescent="0.25">
      <c r="B47" s="427"/>
      <c r="C47" s="110" t="s">
        <v>17</v>
      </c>
      <c r="D47" s="110" t="s">
        <v>17</v>
      </c>
      <c r="E47" s="110" t="s">
        <v>17</v>
      </c>
      <c r="F47" s="110" t="s">
        <v>17</v>
      </c>
      <c r="G47" s="110" t="s">
        <v>5</v>
      </c>
      <c r="H47" s="110" t="s">
        <v>17</v>
      </c>
      <c r="I47" s="110" t="s">
        <v>5</v>
      </c>
      <c r="J47" s="110" t="s">
        <v>5</v>
      </c>
      <c r="K47" s="110" t="s">
        <v>17</v>
      </c>
      <c r="L47" s="110" t="s">
        <v>5</v>
      </c>
      <c r="M47" s="110" t="s">
        <v>5</v>
      </c>
    </row>
    <row r="48" spans="2:13" x14ac:dyDescent="0.25">
      <c r="B48" s="427"/>
      <c r="C48" s="110" t="s">
        <v>5</v>
      </c>
      <c r="D48" s="110" t="s">
        <v>5</v>
      </c>
      <c r="E48" s="110" t="s">
        <v>5</v>
      </c>
      <c r="F48" s="110" t="s">
        <v>5</v>
      </c>
      <c r="G48" s="110" t="s">
        <v>6</v>
      </c>
      <c r="H48" s="110" t="s">
        <v>5</v>
      </c>
      <c r="I48" s="110" t="s">
        <v>6</v>
      </c>
      <c r="J48" s="110" t="s">
        <v>6</v>
      </c>
      <c r="K48" s="110" t="s">
        <v>5</v>
      </c>
      <c r="L48" s="110" t="s">
        <v>6</v>
      </c>
      <c r="M48" s="110" t="s">
        <v>6</v>
      </c>
    </row>
    <row r="49" spans="2:13" x14ac:dyDescent="0.25">
      <c r="B49" s="427"/>
      <c r="C49" s="110" t="s">
        <v>6</v>
      </c>
      <c r="D49" s="110" t="s">
        <v>6</v>
      </c>
      <c r="E49" s="110" t="s">
        <v>6</v>
      </c>
      <c r="F49" s="110" t="s">
        <v>6</v>
      </c>
      <c r="G49" s="110" t="s">
        <v>18</v>
      </c>
      <c r="H49" s="110" t="s">
        <v>6</v>
      </c>
      <c r="I49" s="110" t="s">
        <v>18</v>
      </c>
      <c r="J49" s="110" t="s">
        <v>18</v>
      </c>
      <c r="K49" s="110" t="s">
        <v>6</v>
      </c>
      <c r="L49" s="110" t="s">
        <v>18</v>
      </c>
      <c r="M49" s="110" t="s">
        <v>18</v>
      </c>
    </row>
    <row r="50" spans="2:13" x14ac:dyDescent="0.25">
      <c r="B50" s="427"/>
      <c r="C50" s="110" t="s">
        <v>18</v>
      </c>
      <c r="D50" s="110" t="s">
        <v>18</v>
      </c>
      <c r="E50" s="110" t="s">
        <v>18</v>
      </c>
      <c r="F50" s="110" t="s">
        <v>18</v>
      </c>
      <c r="G50" s="110" t="s">
        <v>19</v>
      </c>
      <c r="H50" s="110" t="s">
        <v>18</v>
      </c>
      <c r="I50" s="110" t="s">
        <v>19</v>
      </c>
      <c r="J50" s="110" t="s">
        <v>19</v>
      </c>
      <c r="K50" s="110" t="s">
        <v>18</v>
      </c>
      <c r="L50" s="110" t="s">
        <v>19</v>
      </c>
      <c r="M50" s="110" t="s">
        <v>19</v>
      </c>
    </row>
    <row r="51" spans="2:13" x14ac:dyDescent="0.25">
      <c r="B51" s="427"/>
      <c r="C51" s="110" t="s">
        <v>19</v>
      </c>
      <c r="D51" s="110" t="s">
        <v>19</v>
      </c>
      <c r="E51" s="110" t="s">
        <v>19</v>
      </c>
      <c r="F51" s="110" t="s">
        <v>19</v>
      </c>
      <c r="G51" s="110"/>
      <c r="H51" s="110" t="s">
        <v>19</v>
      </c>
      <c r="I51" s="110"/>
      <c r="J51" s="110"/>
      <c r="K51" s="110" t="s">
        <v>19</v>
      </c>
      <c r="L51" s="110"/>
      <c r="M51" s="110"/>
    </row>
    <row r="53" spans="2:13" x14ac:dyDescent="0.25">
      <c r="B53" s="427" t="s">
        <v>440</v>
      </c>
      <c r="C53" s="122" t="s">
        <v>1009</v>
      </c>
      <c r="D53" s="122" t="s">
        <v>1010</v>
      </c>
      <c r="E53" s="122" t="s">
        <v>1011</v>
      </c>
      <c r="F53" s="122" t="s">
        <v>1012</v>
      </c>
      <c r="G53" s="122" t="s">
        <v>1013</v>
      </c>
      <c r="H53" s="122" t="s">
        <v>1014</v>
      </c>
      <c r="I53" s="122" t="s">
        <v>1015</v>
      </c>
      <c r="J53" s="122" t="s">
        <v>1016</v>
      </c>
      <c r="K53" s="122" t="s">
        <v>1017</v>
      </c>
      <c r="L53" s="122" t="s">
        <v>1018</v>
      </c>
      <c r="M53" s="122" t="s">
        <v>1019</v>
      </c>
    </row>
    <row r="54" spans="2:13" x14ac:dyDescent="0.25">
      <c r="B54" s="427"/>
      <c r="C54" s="110" t="s">
        <v>4</v>
      </c>
      <c r="D54" s="110" t="s">
        <v>4</v>
      </c>
      <c r="E54" s="110" t="s">
        <v>4</v>
      </c>
      <c r="F54" s="110" t="s">
        <v>4</v>
      </c>
      <c r="G54" s="110" t="s">
        <v>4</v>
      </c>
      <c r="H54" s="110" t="s">
        <v>4</v>
      </c>
      <c r="I54" s="110" t="s">
        <v>4</v>
      </c>
      <c r="J54" s="110" t="s">
        <v>4</v>
      </c>
      <c r="K54" s="110" t="s">
        <v>4</v>
      </c>
      <c r="L54" s="110" t="s">
        <v>4</v>
      </c>
      <c r="M54" s="110" t="s">
        <v>4</v>
      </c>
    </row>
    <row r="55" spans="2:13" x14ac:dyDescent="0.25">
      <c r="B55" s="427"/>
      <c r="C55" s="110" t="s">
        <v>17</v>
      </c>
      <c r="D55" s="110" t="s">
        <v>17</v>
      </c>
      <c r="E55" s="110" t="s">
        <v>17</v>
      </c>
      <c r="F55" s="110" t="s">
        <v>17</v>
      </c>
      <c r="G55" s="110" t="s">
        <v>17</v>
      </c>
      <c r="H55" s="110" t="s">
        <v>17</v>
      </c>
      <c r="I55" s="110" t="s">
        <v>17</v>
      </c>
      <c r="J55" s="110" t="s">
        <v>17</v>
      </c>
      <c r="K55" s="110" t="s">
        <v>17</v>
      </c>
      <c r="L55" s="110" t="s">
        <v>17</v>
      </c>
      <c r="M55" s="110" t="s">
        <v>17</v>
      </c>
    </row>
    <row r="56" spans="2:13" x14ac:dyDescent="0.25">
      <c r="B56" s="427"/>
      <c r="C56" s="110" t="s">
        <v>5</v>
      </c>
      <c r="D56" s="110" t="s">
        <v>5</v>
      </c>
      <c r="E56" s="110" t="s">
        <v>5</v>
      </c>
      <c r="F56" s="110" t="s">
        <v>5</v>
      </c>
      <c r="G56" s="110" t="s">
        <v>5</v>
      </c>
      <c r="H56" s="110" t="s">
        <v>5</v>
      </c>
      <c r="I56" s="110" t="s">
        <v>5</v>
      </c>
      <c r="J56" s="110" t="s">
        <v>5</v>
      </c>
      <c r="K56" s="110" t="s">
        <v>5</v>
      </c>
      <c r="L56" s="110" t="s">
        <v>5</v>
      </c>
      <c r="M56" s="110" t="s">
        <v>5</v>
      </c>
    </row>
    <row r="57" spans="2:13" x14ac:dyDescent="0.25">
      <c r="B57" s="427"/>
      <c r="C57" s="110" t="s">
        <v>6</v>
      </c>
      <c r="D57" s="110" t="s">
        <v>6</v>
      </c>
      <c r="E57" s="110" t="s">
        <v>6</v>
      </c>
      <c r="F57" s="110" t="s">
        <v>6</v>
      </c>
      <c r="G57" s="110" t="s">
        <v>6</v>
      </c>
      <c r="H57" s="110" t="s">
        <v>6</v>
      </c>
      <c r="I57" s="110" t="s">
        <v>6</v>
      </c>
      <c r="J57" s="110" t="s">
        <v>6</v>
      </c>
      <c r="K57" s="110" t="s">
        <v>6</v>
      </c>
      <c r="L57" s="110" t="s">
        <v>6</v>
      </c>
      <c r="M57" s="110" t="s">
        <v>6</v>
      </c>
    </row>
    <row r="58" spans="2:13" x14ac:dyDescent="0.25">
      <c r="B58" s="427"/>
      <c r="C58" s="110" t="s">
        <v>18</v>
      </c>
      <c r="D58" s="110" t="s">
        <v>18</v>
      </c>
      <c r="E58" s="110" t="s">
        <v>18</v>
      </c>
      <c r="F58" s="110" t="s">
        <v>18</v>
      </c>
      <c r="G58" s="110" t="s">
        <v>18</v>
      </c>
      <c r="H58" s="110" t="s">
        <v>18</v>
      </c>
      <c r="I58" s="110" t="s">
        <v>18</v>
      </c>
      <c r="J58" s="110" t="s">
        <v>18</v>
      </c>
      <c r="K58" s="110" t="s">
        <v>18</v>
      </c>
      <c r="L58" s="110" t="s">
        <v>18</v>
      </c>
      <c r="M58" s="110" t="s">
        <v>18</v>
      </c>
    </row>
    <row r="59" spans="2:13" x14ac:dyDescent="0.25">
      <c r="B59" s="427"/>
      <c r="C59" s="110" t="s">
        <v>19</v>
      </c>
      <c r="D59" s="110" t="s">
        <v>19</v>
      </c>
      <c r="E59" s="110" t="s">
        <v>19</v>
      </c>
      <c r="F59" s="110" t="s">
        <v>19</v>
      </c>
      <c r="G59" s="110" t="s">
        <v>19</v>
      </c>
      <c r="H59" s="110" t="s">
        <v>19</v>
      </c>
      <c r="I59" s="110" t="s">
        <v>19</v>
      </c>
      <c r="J59" s="110" t="s">
        <v>19</v>
      </c>
      <c r="K59" s="110" t="s">
        <v>19</v>
      </c>
      <c r="L59" s="110" t="s">
        <v>19</v>
      </c>
      <c r="M59" s="110" t="s">
        <v>19</v>
      </c>
    </row>
    <row r="60" spans="2:13" x14ac:dyDescent="0.25">
      <c r="B60" s="427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</row>
    <row r="62" spans="2:13" x14ac:dyDescent="0.25">
      <c r="B62" s="427" t="s">
        <v>440</v>
      </c>
      <c r="C62" s="122" t="s">
        <v>1020</v>
      </c>
      <c r="D62" s="122" t="s">
        <v>1021</v>
      </c>
      <c r="E62" s="122" t="s">
        <v>1022</v>
      </c>
      <c r="F62" s="122" t="s">
        <v>1023</v>
      </c>
      <c r="G62" s="122" t="s">
        <v>1024</v>
      </c>
      <c r="H62" s="122" t="s">
        <v>1025</v>
      </c>
      <c r="I62" s="122" t="s">
        <v>1026</v>
      </c>
      <c r="J62" s="122" t="s">
        <v>1027</v>
      </c>
      <c r="K62" s="122" t="s">
        <v>1028</v>
      </c>
      <c r="L62" s="122" t="s">
        <v>1029</v>
      </c>
      <c r="M62" s="122" t="s">
        <v>1030</v>
      </c>
    </row>
    <row r="63" spans="2:13" x14ac:dyDescent="0.25">
      <c r="B63" s="427"/>
      <c r="C63" s="110" t="s">
        <v>4</v>
      </c>
      <c r="D63" s="110" t="s">
        <v>4</v>
      </c>
      <c r="E63" s="110" t="s">
        <v>4</v>
      </c>
      <c r="F63" s="110" t="s">
        <v>4</v>
      </c>
      <c r="G63" s="110" t="s">
        <v>4</v>
      </c>
      <c r="H63" s="110" t="s">
        <v>4</v>
      </c>
      <c r="I63" s="110" t="s">
        <v>4</v>
      </c>
      <c r="J63" s="110" t="s">
        <v>4</v>
      </c>
      <c r="K63" s="110" t="s">
        <v>4</v>
      </c>
      <c r="L63" s="110" t="s">
        <v>4</v>
      </c>
      <c r="M63" s="110" t="s">
        <v>4</v>
      </c>
    </row>
    <row r="64" spans="2:13" x14ac:dyDescent="0.25">
      <c r="B64" s="427"/>
      <c r="C64" s="110" t="s">
        <v>17</v>
      </c>
      <c r="D64" s="110" t="s">
        <v>17</v>
      </c>
      <c r="E64" s="110" t="s">
        <v>17</v>
      </c>
      <c r="F64" s="110" t="s">
        <v>17</v>
      </c>
      <c r="G64" s="110" t="s">
        <v>17</v>
      </c>
      <c r="H64" s="110" t="s">
        <v>17</v>
      </c>
      <c r="I64" s="110" t="s">
        <v>17</v>
      </c>
      <c r="J64" s="110" t="s">
        <v>17</v>
      </c>
      <c r="K64" s="110" t="s">
        <v>17</v>
      </c>
      <c r="L64" s="110" t="s">
        <v>17</v>
      </c>
      <c r="M64" s="110" t="s">
        <v>17</v>
      </c>
    </row>
    <row r="65" spans="2:13" x14ac:dyDescent="0.25">
      <c r="B65" s="427"/>
      <c r="C65" s="110" t="s">
        <v>5</v>
      </c>
      <c r="D65" s="110" t="s">
        <v>5</v>
      </c>
      <c r="E65" s="110" t="s">
        <v>5</v>
      </c>
      <c r="F65" s="110" t="s">
        <v>5</v>
      </c>
      <c r="G65" s="110" t="s">
        <v>5</v>
      </c>
      <c r="H65" s="110" t="s">
        <v>5</v>
      </c>
      <c r="I65" s="110" t="s">
        <v>5</v>
      </c>
      <c r="J65" s="110" t="s">
        <v>5</v>
      </c>
      <c r="K65" s="110" t="s">
        <v>5</v>
      </c>
      <c r="L65" s="110" t="s">
        <v>5</v>
      </c>
      <c r="M65" s="110" t="s">
        <v>5</v>
      </c>
    </row>
    <row r="66" spans="2:13" x14ac:dyDescent="0.25">
      <c r="B66" s="427"/>
      <c r="C66" s="110" t="s">
        <v>6</v>
      </c>
      <c r="D66" s="110" t="s">
        <v>6</v>
      </c>
      <c r="E66" s="110" t="s">
        <v>6</v>
      </c>
      <c r="F66" s="110" t="s">
        <v>6</v>
      </c>
      <c r="G66" s="110" t="s">
        <v>6</v>
      </c>
      <c r="H66" s="110" t="s">
        <v>6</v>
      </c>
      <c r="I66" s="110" t="s">
        <v>6</v>
      </c>
      <c r="J66" s="110" t="s">
        <v>6</v>
      </c>
      <c r="K66" s="110" t="s">
        <v>6</v>
      </c>
      <c r="L66" s="110" t="s">
        <v>6</v>
      </c>
      <c r="M66" s="110" t="s">
        <v>6</v>
      </c>
    </row>
    <row r="67" spans="2:13" x14ac:dyDescent="0.25">
      <c r="B67" s="427"/>
      <c r="C67" s="110" t="s">
        <v>18</v>
      </c>
      <c r="D67" s="110" t="s">
        <v>18</v>
      </c>
      <c r="E67" s="110" t="s">
        <v>18</v>
      </c>
      <c r="F67" s="110" t="s">
        <v>18</v>
      </c>
      <c r="G67" s="110" t="s">
        <v>18</v>
      </c>
      <c r="H67" s="110" t="s">
        <v>18</v>
      </c>
      <c r="I67" s="110" t="s">
        <v>18</v>
      </c>
      <c r="J67" s="110" t="s">
        <v>18</v>
      </c>
      <c r="K67" s="110" t="s">
        <v>18</v>
      </c>
      <c r="L67" s="110" t="s">
        <v>18</v>
      </c>
      <c r="M67" s="110" t="s">
        <v>18</v>
      </c>
    </row>
    <row r="68" spans="2:13" x14ac:dyDescent="0.25">
      <c r="B68" s="427"/>
      <c r="C68" s="110" t="s">
        <v>19</v>
      </c>
      <c r="D68" s="110" t="s">
        <v>19</v>
      </c>
      <c r="E68" s="110" t="s">
        <v>19</v>
      </c>
      <c r="F68" s="110" t="s">
        <v>19</v>
      </c>
      <c r="G68" s="110" t="s">
        <v>19</v>
      </c>
      <c r="H68" s="110" t="s">
        <v>19</v>
      </c>
      <c r="I68" s="110" t="s">
        <v>19</v>
      </c>
      <c r="J68" s="110" t="s">
        <v>19</v>
      </c>
      <c r="K68" s="110" t="s">
        <v>19</v>
      </c>
      <c r="L68" s="110" t="s">
        <v>19</v>
      </c>
      <c r="M68" s="110" t="s">
        <v>19</v>
      </c>
    </row>
    <row r="69" spans="2:13" x14ac:dyDescent="0.25">
      <c r="B69" s="427"/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</row>
    <row r="71" spans="2:13" x14ac:dyDescent="0.25">
      <c r="B71" s="427" t="s">
        <v>440</v>
      </c>
      <c r="C71" s="122" t="s">
        <v>1031</v>
      </c>
      <c r="D71" s="122" t="s">
        <v>1032</v>
      </c>
      <c r="E71" s="122" t="s">
        <v>1033</v>
      </c>
      <c r="F71" s="122" t="s">
        <v>1034</v>
      </c>
      <c r="G71" s="122" t="s">
        <v>1035</v>
      </c>
      <c r="H71" s="122" t="s">
        <v>1036</v>
      </c>
      <c r="I71" s="122" t="s">
        <v>1037</v>
      </c>
      <c r="J71" s="122" t="s">
        <v>1038</v>
      </c>
      <c r="K71" s="122" t="s">
        <v>1039</v>
      </c>
      <c r="L71" s="122" t="s">
        <v>1040</v>
      </c>
      <c r="M71" s="122" t="s">
        <v>1041</v>
      </c>
    </row>
    <row r="72" spans="2:13" x14ac:dyDescent="0.25">
      <c r="B72" s="427"/>
      <c r="C72" s="110" t="s">
        <v>4</v>
      </c>
      <c r="D72" s="110" t="s">
        <v>4</v>
      </c>
      <c r="E72" s="110" t="s">
        <v>4</v>
      </c>
      <c r="F72" s="110" t="s">
        <v>4</v>
      </c>
      <c r="G72" s="110"/>
      <c r="H72" s="110" t="s">
        <v>4</v>
      </c>
      <c r="I72" s="110"/>
      <c r="J72" s="110"/>
      <c r="K72" s="110"/>
      <c r="L72" s="110"/>
      <c r="M72" s="110"/>
    </row>
    <row r="73" spans="2:13" x14ac:dyDescent="0.25">
      <c r="B73" s="427"/>
      <c r="C73" s="110" t="s">
        <v>17</v>
      </c>
      <c r="D73" s="110" t="s">
        <v>17</v>
      </c>
      <c r="E73" s="110" t="s">
        <v>17</v>
      </c>
      <c r="F73" s="110"/>
      <c r="G73" s="110"/>
      <c r="H73" s="110"/>
      <c r="I73" s="110"/>
      <c r="J73" s="110"/>
      <c r="K73" s="110"/>
      <c r="L73" s="110"/>
      <c r="M73" s="110"/>
    </row>
    <row r="74" spans="2:13" x14ac:dyDescent="0.25">
      <c r="B74" s="427"/>
      <c r="C74" s="110" t="s">
        <v>5</v>
      </c>
      <c r="D74" s="110" t="s">
        <v>5</v>
      </c>
      <c r="E74" s="110" t="s">
        <v>5</v>
      </c>
      <c r="F74" s="110"/>
      <c r="G74" s="110"/>
      <c r="H74" s="110"/>
      <c r="I74" s="110"/>
      <c r="J74" s="110"/>
      <c r="K74" s="110"/>
      <c r="L74" s="110"/>
      <c r="M74" s="110"/>
    </row>
    <row r="75" spans="2:13" x14ac:dyDescent="0.25">
      <c r="B75" s="427"/>
      <c r="C75" s="110" t="s">
        <v>6</v>
      </c>
      <c r="D75" s="110" t="s">
        <v>6</v>
      </c>
      <c r="E75" s="110" t="s">
        <v>6</v>
      </c>
      <c r="F75" s="110"/>
      <c r="G75" s="110"/>
      <c r="H75" s="110"/>
      <c r="I75" s="110"/>
      <c r="J75" s="110"/>
      <c r="K75" s="110"/>
      <c r="L75" s="110"/>
      <c r="M75" s="110"/>
    </row>
    <row r="76" spans="2:13" x14ac:dyDescent="0.25">
      <c r="B76" s="427"/>
      <c r="C76" s="110" t="s">
        <v>18</v>
      </c>
      <c r="D76" s="110" t="s">
        <v>18</v>
      </c>
      <c r="E76" s="110" t="s">
        <v>18</v>
      </c>
      <c r="F76" s="110"/>
      <c r="G76" s="110"/>
      <c r="H76" s="110"/>
      <c r="I76" s="110"/>
      <c r="J76" s="110"/>
      <c r="K76" s="110"/>
      <c r="L76" s="110"/>
      <c r="M76" s="110"/>
    </row>
    <row r="77" spans="2:13" x14ac:dyDescent="0.25">
      <c r="B77" s="427"/>
      <c r="C77" s="110" t="s">
        <v>19</v>
      </c>
      <c r="D77" s="110" t="s">
        <v>19</v>
      </c>
      <c r="E77" s="110" t="s">
        <v>19</v>
      </c>
      <c r="F77" s="110"/>
      <c r="G77" s="110"/>
      <c r="H77" s="110"/>
      <c r="I77" s="110"/>
      <c r="J77" s="110"/>
      <c r="K77" s="110"/>
      <c r="L77" s="110"/>
      <c r="M77" s="110"/>
    </row>
    <row r="78" spans="2:13" x14ac:dyDescent="0.25">
      <c r="B78" s="427"/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0"/>
    </row>
    <row r="80" spans="2:13" x14ac:dyDescent="0.25">
      <c r="B80" s="427" t="s">
        <v>440</v>
      </c>
      <c r="C80" s="122" t="s">
        <v>1042</v>
      </c>
      <c r="D80" s="122" t="s">
        <v>1043</v>
      </c>
      <c r="E80" s="122" t="s">
        <v>1044</v>
      </c>
      <c r="F80" s="122" t="s">
        <v>1045</v>
      </c>
      <c r="G80" s="122" t="s">
        <v>1046</v>
      </c>
      <c r="H80" s="122" t="s">
        <v>1047</v>
      </c>
      <c r="I80" s="122" t="s">
        <v>1048</v>
      </c>
      <c r="J80" s="122" t="s">
        <v>1049</v>
      </c>
      <c r="K80" s="122" t="s">
        <v>1050</v>
      </c>
      <c r="L80" s="122" t="s">
        <v>1051</v>
      </c>
      <c r="M80" s="122" t="s">
        <v>1052</v>
      </c>
    </row>
    <row r="81" spans="2:13" x14ac:dyDescent="0.25">
      <c r="B81" s="427"/>
      <c r="C81" s="110" t="s">
        <v>4</v>
      </c>
      <c r="D81" s="110"/>
      <c r="E81" s="110"/>
      <c r="F81" s="110"/>
      <c r="G81" s="110"/>
      <c r="H81" s="110"/>
      <c r="I81" s="110"/>
      <c r="J81" s="110"/>
      <c r="K81" s="110"/>
      <c r="L81" s="110"/>
      <c r="M81" s="110"/>
    </row>
    <row r="82" spans="2:13" x14ac:dyDescent="0.25">
      <c r="B82" s="427"/>
      <c r="C82" s="110" t="s">
        <v>17</v>
      </c>
      <c r="D82" s="110"/>
      <c r="E82" s="110"/>
      <c r="F82" s="110"/>
      <c r="G82" s="110"/>
      <c r="H82" s="110"/>
      <c r="I82" s="110"/>
      <c r="J82" s="110"/>
      <c r="K82" s="110"/>
      <c r="L82" s="110"/>
      <c r="M82" s="110"/>
    </row>
    <row r="83" spans="2:13" x14ac:dyDescent="0.25">
      <c r="B83" s="427"/>
      <c r="C83" s="110" t="s">
        <v>5</v>
      </c>
      <c r="D83" s="110"/>
      <c r="E83" s="110"/>
      <c r="F83" s="110"/>
      <c r="G83" s="110"/>
      <c r="H83" s="110"/>
      <c r="I83" s="110"/>
      <c r="J83" s="110"/>
      <c r="K83" s="110"/>
      <c r="L83" s="110"/>
      <c r="M83" s="110"/>
    </row>
    <row r="84" spans="2:13" x14ac:dyDescent="0.25">
      <c r="B84" s="427"/>
      <c r="C84" s="110" t="s">
        <v>6</v>
      </c>
      <c r="D84" s="110"/>
      <c r="E84" s="110"/>
      <c r="F84" s="110"/>
      <c r="G84" s="110"/>
      <c r="H84" s="110"/>
      <c r="I84" s="110"/>
      <c r="J84" s="110"/>
      <c r="K84" s="110"/>
      <c r="L84" s="110"/>
      <c r="M84" s="110"/>
    </row>
    <row r="85" spans="2:13" x14ac:dyDescent="0.25">
      <c r="B85" s="427"/>
      <c r="C85" s="110" t="s">
        <v>18</v>
      </c>
      <c r="D85" s="110"/>
      <c r="E85" s="110"/>
      <c r="F85" s="110"/>
      <c r="G85" s="110"/>
      <c r="H85" s="110"/>
      <c r="I85" s="110"/>
      <c r="J85" s="110"/>
      <c r="K85" s="110"/>
      <c r="L85" s="110"/>
      <c r="M85" s="110"/>
    </row>
    <row r="86" spans="2:13" x14ac:dyDescent="0.25">
      <c r="B86" s="427"/>
      <c r="C86" s="110" t="s">
        <v>19</v>
      </c>
      <c r="D86" s="110"/>
      <c r="E86" s="110"/>
      <c r="F86" s="110"/>
      <c r="G86" s="110"/>
      <c r="H86" s="110"/>
      <c r="I86" s="110"/>
      <c r="J86" s="110"/>
      <c r="K86" s="110"/>
      <c r="L86" s="110"/>
      <c r="M86" s="110"/>
    </row>
    <row r="87" spans="2:13" x14ac:dyDescent="0.25">
      <c r="B87" s="427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</row>
    <row r="89" spans="2:13" ht="15" customHeight="1" x14ac:dyDescent="0.25">
      <c r="B89" s="427" t="s">
        <v>444</v>
      </c>
      <c r="C89" s="122">
        <v>1</v>
      </c>
      <c r="D89" s="122">
        <v>2</v>
      </c>
      <c r="E89" s="122">
        <v>3</v>
      </c>
      <c r="F89" s="122">
        <v>4</v>
      </c>
    </row>
    <row r="90" spans="2:13" x14ac:dyDescent="0.25">
      <c r="B90" s="427"/>
      <c r="C90" s="110" t="s">
        <v>4</v>
      </c>
      <c r="D90" s="125" t="s">
        <v>21</v>
      </c>
      <c r="E90" s="125" t="s">
        <v>22</v>
      </c>
      <c r="F90" s="125" t="s">
        <v>22</v>
      </c>
    </row>
    <row r="91" spans="2:13" x14ac:dyDescent="0.25">
      <c r="B91" s="427"/>
      <c r="C91" s="110" t="s">
        <v>439</v>
      </c>
      <c r="D91" s="125" t="s">
        <v>21</v>
      </c>
      <c r="E91" s="125" t="s">
        <v>22</v>
      </c>
      <c r="F91" s="125" t="s">
        <v>22</v>
      </c>
    </row>
    <row r="92" spans="2:13" x14ac:dyDescent="0.25">
      <c r="B92" s="427"/>
      <c r="C92" s="110" t="s">
        <v>17</v>
      </c>
      <c r="D92" s="125" t="s">
        <v>21</v>
      </c>
      <c r="E92" s="125" t="s">
        <v>22</v>
      </c>
      <c r="F92" s="125" t="s">
        <v>22</v>
      </c>
    </row>
    <row r="93" spans="2:13" x14ac:dyDescent="0.25">
      <c r="B93" s="427"/>
      <c r="C93" s="110" t="s">
        <v>5</v>
      </c>
      <c r="D93" s="125" t="s">
        <v>21</v>
      </c>
      <c r="E93" s="125" t="s">
        <v>21</v>
      </c>
      <c r="F93" s="125" t="s">
        <v>22</v>
      </c>
    </row>
    <row r="94" spans="2:13" x14ac:dyDescent="0.25">
      <c r="B94" s="427"/>
      <c r="C94" s="110" t="s">
        <v>6</v>
      </c>
      <c r="D94" s="125" t="s">
        <v>21</v>
      </c>
      <c r="E94" s="125" t="s">
        <v>21</v>
      </c>
      <c r="F94" s="125" t="s">
        <v>22</v>
      </c>
    </row>
    <row r="95" spans="2:13" x14ac:dyDescent="0.25">
      <c r="B95" s="427"/>
      <c r="C95" s="110" t="s">
        <v>18</v>
      </c>
      <c r="D95" s="125" t="s">
        <v>21</v>
      </c>
      <c r="E95" s="125" t="s">
        <v>21</v>
      </c>
      <c r="F95" s="125" t="s">
        <v>21</v>
      </c>
    </row>
    <row r="96" spans="2:13" x14ac:dyDescent="0.25">
      <c r="B96" s="427"/>
      <c r="C96" s="110" t="s">
        <v>19</v>
      </c>
      <c r="D96" s="125" t="s">
        <v>21</v>
      </c>
      <c r="E96" s="125" t="s">
        <v>21</v>
      </c>
      <c r="F96" s="125" t="s">
        <v>21</v>
      </c>
    </row>
    <row r="98" spans="2:8" ht="15" customHeight="1" x14ac:dyDescent="0.25">
      <c r="B98" s="427" t="s">
        <v>445</v>
      </c>
      <c r="C98" s="122">
        <v>1</v>
      </c>
      <c r="D98" s="122">
        <v>2</v>
      </c>
      <c r="F98" s="423" t="s">
        <v>445</v>
      </c>
      <c r="G98" s="122">
        <v>1</v>
      </c>
      <c r="H98" s="122">
        <v>2</v>
      </c>
    </row>
    <row r="99" spans="2:8" x14ac:dyDescent="0.25">
      <c r="B99" s="427"/>
      <c r="C99" s="110" t="s">
        <v>1465</v>
      </c>
      <c r="D99" s="125" t="s">
        <v>446</v>
      </c>
      <c r="F99" s="424"/>
      <c r="G99" s="110" t="s">
        <v>1465</v>
      </c>
      <c r="H99" s="125" t="str">
        <f>IF(D99="Zubehoer.","ja","nein")</f>
        <v>ja</v>
      </c>
    </row>
    <row r="100" spans="2:8" x14ac:dyDescent="0.25">
      <c r="B100" s="427"/>
      <c r="C100" s="110" t="s">
        <v>1466</v>
      </c>
      <c r="D100" s="125" t="s">
        <v>446</v>
      </c>
      <c r="F100" s="424"/>
      <c r="G100" s="110" t="s">
        <v>1466</v>
      </c>
      <c r="H100" s="125" t="str">
        <f t="shared" ref="H100:H163" si="0">IF(D100="Zubehoer.","ja","nein")</f>
        <v>ja</v>
      </c>
    </row>
    <row r="101" spans="2:8" x14ac:dyDescent="0.25">
      <c r="B101" s="427"/>
      <c r="C101" s="110" t="s">
        <v>1467</v>
      </c>
      <c r="D101" s="125" t="s">
        <v>446</v>
      </c>
      <c r="F101" s="424"/>
      <c r="G101" s="110" t="s">
        <v>1467</v>
      </c>
      <c r="H101" s="125" t="str">
        <f t="shared" si="0"/>
        <v>ja</v>
      </c>
    </row>
    <row r="102" spans="2:8" x14ac:dyDescent="0.25">
      <c r="B102" s="427"/>
      <c r="C102" s="110" t="s">
        <v>1468</v>
      </c>
      <c r="D102" s="125" t="s">
        <v>446</v>
      </c>
      <c r="F102" s="424"/>
      <c r="G102" s="110" t="s">
        <v>1468</v>
      </c>
      <c r="H102" s="125" t="str">
        <f t="shared" si="0"/>
        <v>ja</v>
      </c>
    </row>
    <row r="103" spans="2:8" x14ac:dyDescent="0.25">
      <c r="B103" s="427"/>
      <c r="C103" s="110" t="s">
        <v>1469</v>
      </c>
      <c r="D103" s="125" t="s">
        <v>446</v>
      </c>
      <c r="F103" s="424"/>
      <c r="G103" s="110" t="s">
        <v>1469</v>
      </c>
      <c r="H103" s="125" t="str">
        <f t="shared" si="0"/>
        <v>ja</v>
      </c>
    </row>
    <row r="104" spans="2:8" x14ac:dyDescent="0.25">
      <c r="B104" s="427"/>
      <c r="C104" s="110" t="s">
        <v>1470</v>
      </c>
      <c r="D104" s="125" t="s">
        <v>446</v>
      </c>
      <c r="F104" s="424"/>
      <c r="G104" s="110" t="s">
        <v>1470</v>
      </c>
      <c r="H104" s="125" t="str">
        <f t="shared" si="0"/>
        <v>ja</v>
      </c>
    </row>
    <row r="105" spans="2:8" x14ac:dyDescent="0.25">
      <c r="B105" s="427"/>
      <c r="C105" s="110" t="s">
        <v>1471</v>
      </c>
      <c r="D105" s="125" t="s">
        <v>446</v>
      </c>
      <c r="F105" s="424"/>
      <c r="G105" s="110" t="s">
        <v>1471</v>
      </c>
      <c r="H105" s="125" t="str">
        <f t="shared" si="0"/>
        <v>ja</v>
      </c>
    </row>
    <row r="106" spans="2:8" x14ac:dyDescent="0.25">
      <c r="B106" s="427"/>
      <c r="C106" s="110" t="s">
        <v>1472</v>
      </c>
      <c r="D106" s="125" t="s">
        <v>446</v>
      </c>
      <c r="F106" s="424"/>
      <c r="G106" s="110" t="s">
        <v>1472</v>
      </c>
      <c r="H106" s="125" t="str">
        <f t="shared" si="0"/>
        <v>ja</v>
      </c>
    </row>
    <row r="107" spans="2:8" x14ac:dyDescent="0.25">
      <c r="B107" s="427"/>
      <c r="C107" s="110" t="s">
        <v>1470</v>
      </c>
      <c r="D107" s="125" t="s">
        <v>446</v>
      </c>
      <c r="F107" s="424"/>
      <c r="G107" s="110" t="s">
        <v>1470</v>
      </c>
      <c r="H107" s="125" t="str">
        <f t="shared" si="0"/>
        <v>ja</v>
      </c>
    </row>
    <row r="108" spans="2:8" x14ac:dyDescent="0.25">
      <c r="B108" s="427"/>
      <c r="C108" s="110" t="s">
        <v>1473</v>
      </c>
      <c r="D108" s="125" t="s">
        <v>446</v>
      </c>
      <c r="F108" s="424"/>
      <c r="G108" s="110" t="s">
        <v>1473</v>
      </c>
      <c r="H108" s="125" t="str">
        <f t="shared" si="0"/>
        <v>ja</v>
      </c>
    </row>
    <row r="109" spans="2:8" x14ac:dyDescent="0.25">
      <c r="B109" s="427"/>
      <c r="C109" s="110" t="s">
        <v>1474</v>
      </c>
      <c r="D109" s="125" t="s">
        <v>446</v>
      </c>
      <c r="F109" s="424"/>
      <c r="G109" s="110" t="s">
        <v>1474</v>
      </c>
      <c r="H109" s="125" t="str">
        <f t="shared" si="0"/>
        <v>ja</v>
      </c>
    </row>
    <row r="110" spans="2:8" x14ac:dyDescent="0.25">
      <c r="B110" s="427"/>
      <c r="C110" s="110" t="s">
        <v>1475</v>
      </c>
      <c r="D110" s="125"/>
      <c r="F110" s="424"/>
      <c r="G110" s="110" t="s">
        <v>1475</v>
      </c>
      <c r="H110" s="125" t="str">
        <f t="shared" si="0"/>
        <v>nein</v>
      </c>
    </row>
    <row r="111" spans="2:8" x14ac:dyDescent="0.25">
      <c r="B111" s="427"/>
      <c r="C111" s="110" t="s">
        <v>1476</v>
      </c>
      <c r="D111" s="125"/>
      <c r="F111" s="424"/>
      <c r="G111" s="110" t="s">
        <v>1476</v>
      </c>
      <c r="H111" s="125" t="str">
        <f t="shared" si="0"/>
        <v>nein</v>
      </c>
    </row>
    <row r="112" spans="2:8" x14ac:dyDescent="0.25">
      <c r="B112" s="427"/>
      <c r="C112" s="110" t="s">
        <v>1477</v>
      </c>
      <c r="D112" s="125"/>
      <c r="F112" s="424"/>
      <c r="G112" s="110" t="s">
        <v>1477</v>
      </c>
      <c r="H112" s="125" t="str">
        <f t="shared" si="0"/>
        <v>nein</v>
      </c>
    </row>
    <row r="113" spans="2:8" x14ac:dyDescent="0.25">
      <c r="B113" s="427"/>
      <c r="C113" s="110" t="s">
        <v>1478</v>
      </c>
      <c r="D113" s="125"/>
      <c r="F113" s="424"/>
      <c r="G113" s="110" t="s">
        <v>1478</v>
      </c>
      <c r="H113" s="125" t="str">
        <f t="shared" si="0"/>
        <v>nein</v>
      </c>
    </row>
    <row r="114" spans="2:8" x14ac:dyDescent="0.25">
      <c r="B114" s="427"/>
      <c r="C114" s="110" t="s">
        <v>1459</v>
      </c>
      <c r="D114" s="125"/>
      <c r="F114" s="424"/>
      <c r="G114" s="110" t="s">
        <v>1459</v>
      </c>
      <c r="H114" s="125" t="str">
        <f t="shared" si="0"/>
        <v>nein</v>
      </c>
    </row>
    <row r="115" spans="2:8" x14ac:dyDescent="0.25">
      <c r="B115" s="427"/>
      <c r="C115" s="110" t="s">
        <v>1479</v>
      </c>
      <c r="D115" s="125"/>
      <c r="F115" s="424"/>
      <c r="G115" s="110" t="s">
        <v>1479</v>
      </c>
      <c r="H115" s="125" t="str">
        <f t="shared" si="0"/>
        <v>nein</v>
      </c>
    </row>
    <row r="116" spans="2:8" x14ac:dyDescent="0.25">
      <c r="B116" s="427"/>
      <c r="C116" s="110" t="s">
        <v>1480</v>
      </c>
      <c r="D116" s="125"/>
      <c r="F116" s="424"/>
      <c r="G116" s="110" t="s">
        <v>1480</v>
      </c>
      <c r="H116" s="125" t="str">
        <f t="shared" si="0"/>
        <v>nein</v>
      </c>
    </row>
    <row r="117" spans="2:8" x14ac:dyDescent="0.25">
      <c r="B117" s="427"/>
      <c r="C117" s="110" t="s">
        <v>1481</v>
      </c>
      <c r="D117" s="125"/>
      <c r="F117" s="424"/>
      <c r="G117" s="110" t="s">
        <v>1481</v>
      </c>
      <c r="H117" s="125" t="str">
        <f t="shared" si="0"/>
        <v>nein</v>
      </c>
    </row>
    <row r="118" spans="2:8" x14ac:dyDescent="0.25">
      <c r="B118" s="427"/>
      <c r="C118" s="110" t="s">
        <v>1479</v>
      </c>
      <c r="D118" s="125"/>
      <c r="F118" s="424"/>
      <c r="G118" s="110" t="s">
        <v>1479</v>
      </c>
      <c r="H118" s="125" t="str">
        <f t="shared" si="0"/>
        <v>nein</v>
      </c>
    </row>
    <row r="119" spans="2:8" x14ac:dyDescent="0.25">
      <c r="B119" s="427"/>
      <c r="C119" s="110" t="s">
        <v>1482</v>
      </c>
      <c r="D119" s="125"/>
      <c r="F119" s="424"/>
      <c r="G119" s="110" t="s">
        <v>1482</v>
      </c>
      <c r="H119" s="125" t="str">
        <f t="shared" si="0"/>
        <v>nein</v>
      </c>
    </row>
    <row r="120" spans="2:8" x14ac:dyDescent="0.25">
      <c r="B120" s="427"/>
      <c r="C120" s="110" t="s">
        <v>1483</v>
      </c>
      <c r="D120" s="125"/>
      <c r="F120" s="424"/>
      <c r="G120" s="110" t="s">
        <v>1483</v>
      </c>
      <c r="H120" s="125" t="str">
        <f t="shared" si="0"/>
        <v>nein</v>
      </c>
    </row>
    <row r="121" spans="2:8" x14ac:dyDescent="0.25">
      <c r="B121" s="427"/>
      <c r="C121" s="110" t="s">
        <v>1438</v>
      </c>
      <c r="D121" s="125" t="s">
        <v>446</v>
      </c>
      <c r="F121" s="424"/>
      <c r="G121" s="110" t="s">
        <v>1438</v>
      </c>
      <c r="H121" s="125" t="str">
        <f t="shared" si="0"/>
        <v>ja</v>
      </c>
    </row>
    <row r="122" spans="2:8" x14ac:dyDescent="0.25">
      <c r="B122" s="427"/>
      <c r="C122" s="110" t="s">
        <v>1457</v>
      </c>
      <c r="D122" s="125" t="s">
        <v>446</v>
      </c>
      <c r="F122" s="424"/>
      <c r="G122" s="110" t="s">
        <v>1457</v>
      </c>
      <c r="H122" s="125" t="str">
        <f t="shared" si="0"/>
        <v>ja</v>
      </c>
    </row>
    <row r="123" spans="2:8" x14ac:dyDescent="0.25">
      <c r="B123" s="427"/>
      <c r="C123" s="110" t="s">
        <v>1439</v>
      </c>
      <c r="D123" s="125" t="s">
        <v>446</v>
      </c>
      <c r="F123" s="424"/>
      <c r="G123" s="110" t="s">
        <v>1439</v>
      </c>
      <c r="H123" s="125" t="str">
        <f t="shared" si="0"/>
        <v>ja</v>
      </c>
    </row>
    <row r="124" spans="2:8" x14ac:dyDescent="0.25">
      <c r="B124" s="427"/>
      <c r="C124" s="110" t="s">
        <v>1440</v>
      </c>
      <c r="D124" s="125" t="s">
        <v>446</v>
      </c>
      <c r="F124" s="424"/>
      <c r="G124" s="110" t="s">
        <v>1440</v>
      </c>
      <c r="H124" s="125" t="str">
        <f t="shared" si="0"/>
        <v>ja</v>
      </c>
    </row>
    <row r="125" spans="2:8" x14ac:dyDescent="0.25">
      <c r="B125" s="427"/>
      <c r="C125" s="110" t="s">
        <v>1441</v>
      </c>
      <c r="D125" s="125" t="s">
        <v>446</v>
      </c>
      <c r="F125" s="424"/>
      <c r="G125" s="110" t="s">
        <v>1441</v>
      </c>
      <c r="H125" s="125" t="str">
        <f t="shared" si="0"/>
        <v>ja</v>
      </c>
    </row>
    <row r="126" spans="2:8" x14ac:dyDescent="0.25">
      <c r="B126" s="427"/>
      <c r="C126" s="110" t="s">
        <v>1442</v>
      </c>
      <c r="D126" s="125" t="s">
        <v>446</v>
      </c>
      <c r="F126" s="424"/>
      <c r="G126" s="110" t="s">
        <v>1442</v>
      </c>
      <c r="H126" s="125" t="str">
        <f t="shared" si="0"/>
        <v>ja</v>
      </c>
    </row>
    <row r="127" spans="2:8" x14ac:dyDescent="0.25">
      <c r="B127" s="427"/>
      <c r="C127" s="110" t="s">
        <v>1443</v>
      </c>
      <c r="D127" s="125" t="s">
        <v>446</v>
      </c>
      <c r="F127" s="424"/>
      <c r="G127" s="110" t="s">
        <v>1443</v>
      </c>
      <c r="H127" s="125" t="str">
        <f t="shared" si="0"/>
        <v>ja</v>
      </c>
    </row>
    <row r="128" spans="2:8" x14ac:dyDescent="0.25">
      <c r="B128" s="427"/>
      <c r="C128" s="110" t="s">
        <v>1444</v>
      </c>
      <c r="D128" s="125" t="s">
        <v>446</v>
      </c>
      <c r="F128" s="424"/>
      <c r="G128" s="110" t="s">
        <v>1444</v>
      </c>
      <c r="H128" s="125" t="str">
        <f t="shared" si="0"/>
        <v>ja</v>
      </c>
    </row>
    <row r="129" spans="2:8" x14ac:dyDescent="0.25">
      <c r="B129" s="427"/>
      <c r="C129" s="110" t="s">
        <v>1445</v>
      </c>
      <c r="D129" s="125" t="s">
        <v>446</v>
      </c>
      <c r="F129" s="424"/>
      <c r="G129" s="110" t="s">
        <v>1445</v>
      </c>
      <c r="H129" s="125" t="str">
        <f t="shared" si="0"/>
        <v>ja</v>
      </c>
    </row>
    <row r="130" spans="2:8" x14ac:dyDescent="0.25">
      <c r="B130" s="427"/>
      <c r="C130" s="110" t="s">
        <v>1446</v>
      </c>
      <c r="D130" s="125" t="s">
        <v>446</v>
      </c>
      <c r="F130" s="424"/>
      <c r="G130" s="110" t="s">
        <v>1446</v>
      </c>
      <c r="H130" s="125" t="str">
        <f t="shared" si="0"/>
        <v>ja</v>
      </c>
    </row>
    <row r="131" spans="2:8" x14ac:dyDescent="0.25">
      <c r="B131" s="427"/>
      <c r="C131" s="110" t="s">
        <v>1447</v>
      </c>
      <c r="D131" s="125"/>
      <c r="F131" s="424"/>
      <c r="G131" s="110" t="s">
        <v>1447</v>
      </c>
      <c r="H131" s="125" t="str">
        <f t="shared" si="0"/>
        <v>nein</v>
      </c>
    </row>
    <row r="132" spans="2:8" x14ac:dyDescent="0.25">
      <c r="B132" s="427"/>
      <c r="C132" s="110" t="s">
        <v>1456</v>
      </c>
      <c r="D132" s="125"/>
      <c r="F132" s="424"/>
      <c r="G132" s="110" t="s">
        <v>1456</v>
      </c>
      <c r="H132" s="125" t="str">
        <f t="shared" si="0"/>
        <v>nein</v>
      </c>
    </row>
    <row r="133" spans="2:8" x14ac:dyDescent="0.25">
      <c r="B133" s="427"/>
      <c r="C133" s="110" t="s">
        <v>1448</v>
      </c>
      <c r="D133" s="125"/>
      <c r="F133" s="424"/>
      <c r="G133" s="110" t="s">
        <v>1448</v>
      </c>
      <c r="H133" s="125" t="str">
        <f t="shared" si="0"/>
        <v>nein</v>
      </c>
    </row>
    <row r="134" spans="2:8" x14ac:dyDescent="0.25">
      <c r="B134" s="427"/>
      <c r="C134" s="110" t="s">
        <v>1449</v>
      </c>
      <c r="D134" s="125"/>
      <c r="F134" s="424"/>
      <c r="G134" s="110" t="s">
        <v>1449</v>
      </c>
      <c r="H134" s="125" t="str">
        <f t="shared" si="0"/>
        <v>nein</v>
      </c>
    </row>
    <row r="135" spans="2:8" x14ac:dyDescent="0.25">
      <c r="B135" s="427"/>
      <c r="C135" s="110" t="s">
        <v>1450</v>
      </c>
      <c r="D135" s="125"/>
      <c r="F135" s="424"/>
      <c r="G135" s="110" t="s">
        <v>1450</v>
      </c>
      <c r="H135" s="125" t="str">
        <f t="shared" si="0"/>
        <v>nein</v>
      </c>
    </row>
    <row r="136" spans="2:8" x14ac:dyDescent="0.25">
      <c r="B136" s="427"/>
      <c r="C136" s="110" t="s">
        <v>1451</v>
      </c>
      <c r="D136" s="125"/>
      <c r="F136" s="424"/>
      <c r="G136" s="110" t="s">
        <v>1451</v>
      </c>
      <c r="H136" s="125" t="str">
        <f t="shared" si="0"/>
        <v>nein</v>
      </c>
    </row>
    <row r="137" spans="2:8" x14ac:dyDescent="0.25">
      <c r="B137" s="427"/>
      <c r="C137" s="110" t="s">
        <v>1452</v>
      </c>
      <c r="D137" s="125"/>
      <c r="F137" s="424"/>
      <c r="G137" s="110" t="s">
        <v>1452</v>
      </c>
      <c r="H137" s="125" t="str">
        <f t="shared" si="0"/>
        <v>nein</v>
      </c>
    </row>
    <row r="138" spans="2:8" x14ac:dyDescent="0.25">
      <c r="B138" s="427"/>
      <c r="C138" s="110" t="s">
        <v>1453</v>
      </c>
      <c r="D138" s="125"/>
      <c r="F138" s="424"/>
      <c r="G138" s="110" t="s">
        <v>1453</v>
      </c>
      <c r="H138" s="125" t="str">
        <f t="shared" si="0"/>
        <v>nein</v>
      </c>
    </row>
    <row r="139" spans="2:8" x14ac:dyDescent="0.25">
      <c r="B139" s="427"/>
      <c r="C139" s="110" t="s">
        <v>1454</v>
      </c>
      <c r="D139" s="125"/>
      <c r="F139" s="424"/>
      <c r="G139" s="110" t="s">
        <v>1454</v>
      </c>
      <c r="H139" s="125" t="str">
        <f t="shared" si="0"/>
        <v>nein</v>
      </c>
    </row>
    <row r="140" spans="2:8" x14ac:dyDescent="0.25">
      <c r="B140" s="427"/>
      <c r="C140" s="110" t="s">
        <v>1455</v>
      </c>
      <c r="D140" s="125"/>
      <c r="F140" s="424"/>
      <c r="G140" s="110" t="s">
        <v>1455</v>
      </c>
      <c r="H140" s="125" t="str">
        <f t="shared" si="0"/>
        <v>nein</v>
      </c>
    </row>
    <row r="141" spans="2:8" x14ac:dyDescent="0.25">
      <c r="B141" s="427"/>
      <c r="C141" s="110" t="s">
        <v>1484</v>
      </c>
      <c r="D141" s="125" t="s">
        <v>446</v>
      </c>
      <c r="F141" s="424"/>
      <c r="G141" s="110" t="s">
        <v>1484</v>
      </c>
      <c r="H141" s="125" t="str">
        <f t="shared" si="0"/>
        <v>ja</v>
      </c>
    </row>
    <row r="142" spans="2:8" x14ac:dyDescent="0.25">
      <c r="B142" s="427"/>
      <c r="C142" s="110" t="s">
        <v>1485</v>
      </c>
      <c r="D142" s="125" t="s">
        <v>446</v>
      </c>
      <c r="F142" s="424"/>
      <c r="G142" s="110" t="s">
        <v>1485</v>
      </c>
      <c r="H142" s="125" t="str">
        <f t="shared" si="0"/>
        <v>ja</v>
      </c>
    </row>
    <row r="143" spans="2:8" x14ac:dyDescent="0.25">
      <c r="B143" s="427"/>
      <c r="C143" s="110" t="s">
        <v>1486</v>
      </c>
      <c r="D143" s="125" t="s">
        <v>446</v>
      </c>
      <c r="F143" s="424"/>
      <c r="G143" s="110" t="s">
        <v>1486</v>
      </c>
      <c r="H143" s="125" t="str">
        <f t="shared" si="0"/>
        <v>ja</v>
      </c>
    </row>
    <row r="144" spans="2:8" x14ac:dyDescent="0.25">
      <c r="B144" s="427"/>
      <c r="C144" s="110" t="s">
        <v>1487</v>
      </c>
      <c r="D144" s="125" t="s">
        <v>446</v>
      </c>
      <c r="F144" s="424"/>
      <c r="G144" s="110" t="s">
        <v>1487</v>
      </c>
      <c r="H144" s="125" t="str">
        <f t="shared" si="0"/>
        <v>ja</v>
      </c>
    </row>
    <row r="145" spans="2:8" x14ac:dyDescent="0.25">
      <c r="B145" s="427"/>
      <c r="C145" s="110" t="s">
        <v>1488</v>
      </c>
      <c r="D145" s="125" t="s">
        <v>446</v>
      </c>
      <c r="F145" s="424"/>
      <c r="G145" s="110" t="s">
        <v>1488</v>
      </c>
      <c r="H145" s="125" t="str">
        <f t="shared" si="0"/>
        <v>ja</v>
      </c>
    </row>
    <row r="146" spans="2:8" x14ac:dyDescent="0.25">
      <c r="B146" s="427"/>
      <c r="C146" s="110" t="s">
        <v>1489</v>
      </c>
      <c r="D146" s="125" t="s">
        <v>446</v>
      </c>
      <c r="F146" s="424"/>
      <c r="G146" s="110" t="s">
        <v>1489</v>
      </c>
      <c r="H146" s="125" t="str">
        <f t="shared" si="0"/>
        <v>ja</v>
      </c>
    </row>
    <row r="147" spans="2:8" x14ac:dyDescent="0.25">
      <c r="B147" s="427"/>
      <c r="C147" s="110" t="s">
        <v>1490</v>
      </c>
      <c r="D147" s="125" t="s">
        <v>446</v>
      </c>
      <c r="F147" s="424"/>
      <c r="G147" s="110" t="s">
        <v>1490</v>
      </c>
      <c r="H147" s="125" t="str">
        <f t="shared" si="0"/>
        <v>ja</v>
      </c>
    </row>
    <row r="148" spans="2:8" x14ac:dyDescent="0.25">
      <c r="B148" s="427"/>
      <c r="C148" s="110" t="s">
        <v>1491</v>
      </c>
      <c r="D148" s="125" t="s">
        <v>446</v>
      </c>
      <c r="F148" s="424"/>
      <c r="G148" s="110" t="s">
        <v>1491</v>
      </c>
      <c r="H148" s="125" t="str">
        <f t="shared" si="0"/>
        <v>ja</v>
      </c>
    </row>
    <row r="149" spans="2:8" x14ac:dyDescent="0.25">
      <c r="B149" s="427"/>
      <c r="C149" s="110" t="s">
        <v>1489</v>
      </c>
      <c r="D149" s="125" t="s">
        <v>446</v>
      </c>
      <c r="F149" s="424"/>
      <c r="G149" s="110" t="s">
        <v>1489</v>
      </c>
      <c r="H149" s="125" t="str">
        <f t="shared" si="0"/>
        <v>ja</v>
      </c>
    </row>
    <row r="150" spans="2:8" x14ac:dyDescent="0.25">
      <c r="B150" s="427"/>
      <c r="C150" s="110" t="s">
        <v>1492</v>
      </c>
      <c r="D150" s="125" t="s">
        <v>446</v>
      </c>
      <c r="F150" s="424"/>
      <c r="G150" s="110" t="s">
        <v>1492</v>
      </c>
      <c r="H150" s="125" t="str">
        <f t="shared" si="0"/>
        <v>ja</v>
      </c>
    </row>
    <row r="151" spans="2:8" x14ac:dyDescent="0.25">
      <c r="B151" s="427"/>
      <c r="C151" s="110" t="s">
        <v>1493</v>
      </c>
      <c r="D151" s="125" t="s">
        <v>446</v>
      </c>
      <c r="F151" s="424"/>
      <c r="G151" s="110" t="s">
        <v>1493</v>
      </c>
      <c r="H151" s="125" t="str">
        <f t="shared" si="0"/>
        <v>ja</v>
      </c>
    </row>
    <row r="152" spans="2:8" x14ac:dyDescent="0.25">
      <c r="B152" s="427"/>
      <c r="C152" s="110" t="s">
        <v>1494</v>
      </c>
      <c r="D152" s="125"/>
      <c r="F152" s="424"/>
      <c r="G152" s="110" t="s">
        <v>1494</v>
      </c>
      <c r="H152" s="125" t="str">
        <f t="shared" si="0"/>
        <v>nein</v>
      </c>
    </row>
    <row r="153" spans="2:8" x14ac:dyDescent="0.25">
      <c r="B153" s="427"/>
      <c r="C153" s="110" t="s">
        <v>1495</v>
      </c>
      <c r="D153" s="125"/>
      <c r="F153" s="424"/>
      <c r="G153" s="110" t="s">
        <v>1495</v>
      </c>
      <c r="H153" s="125" t="str">
        <f t="shared" si="0"/>
        <v>nein</v>
      </c>
    </row>
    <row r="154" spans="2:8" x14ac:dyDescent="0.25">
      <c r="B154" s="427"/>
      <c r="C154" s="110" t="s">
        <v>1496</v>
      </c>
      <c r="D154" s="125"/>
      <c r="F154" s="424"/>
      <c r="G154" s="110" t="s">
        <v>1496</v>
      </c>
      <c r="H154" s="125" t="str">
        <f t="shared" si="0"/>
        <v>nein</v>
      </c>
    </row>
    <row r="155" spans="2:8" x14ac:dyDescent="0.25">
      <c r="B155" s="427"/>
      <c r="C155" s="110" t="s">
        <v>1497</v>
      </c>
      <c r="D155" s="125"/>
      <c r="F155" s="424"/>
      <c r="G155" s="110" t="s">
        <v>1497</v>
      </c>
      <c r="H155" s="125" t="str">
        <f t="shared" si="0"/>
        <v>nein</v>
      </c>
    </row>
    <row r="156" spans="2:8" x14ac:dyDescent="0.25">
      <c r="B156" s="427"/>
      <c r="C156" s="110" t="s">
        <v>1498</v>
      </c>
      <c r="D156" s="125"/>
      <c r="F156" s="424"/>
      <c r="G156" s="110" t="s">
        <v>1498</v>
      </c>
      <c r="H156" s="125" t="str">
        <f t="shared" si="0"/>
        <v>nein</v>
      </c>
    </row>
    <row r="157" spans="2:8" x14ac:dyDescent="0.25">
      <c r="B157" s="427"/>
      <c r="C157" s="110" t="s">
        <v>1499</v>
      </c>
      <c r="D157" s="125"/>
      <c r="F157" s="424"/>
      <c r="G157" s="110" t="s">
        <v>1499</v>
      </c>
      <c r="H157" s="125" t="str">
        <f t="shared" si="0"/>
        <v>nein</v>
      </c>
    </row>
    <row r="158" spans="2:8" x14ac:dyDescent="0.25">
      <c r="B158" s="427"/>
      <c r="C158" s="110" t="s">
        <v>1500</v>
      </c>
      <c r="D158" s="125"/>
      <c r="F158" s="424"/>
      <c r="G158" s="110" t="s">
        <v>1500</v>
      </c>
      <c r="H158" s="125" t="str">
        <f t="shared" si="0"/>
        <v>nein</v>
      </c>
    </row>
    <row r="159" spans="2:8" x14ac:dyDescent="0.25">
      <c r="B159" s="427"/>
      <c r="C159" s="110" t="s">
        <v>1501</v>
      </c>
      <c r="D159" s="125"/>
      <c r="F159" s="424"/>
      <c r="G159" s="110" t="s">
        <v>1501</v>
      </c>
      <c r="H159" s="125" t="str">
        <f t="shared" si="0"/>
        <v>nein</v>
      </c>
    </row>
    <row r="160" spans="2:8" x14ac:dyDescent="0.25">
      <c r="B160" s="427"/>
      <c r="C160" s="110" t="s">
        <v>1499</v>
      </c>
      <c r="D160" s="125"/>
      <c r="F160" s="424"/>
      <c r="G160" s="110" t="s">
        <v>1499</v>
      </c>
      <c r="H160" s="125" t="str">
        <f t="shared" si="0"/>
        <v>nein</v>
      </c>
    </row>
    <row r="161" spans="2:8" x14ac:dyDescent="0.25">
      <c r="B161" s="427"/>
      <c r="C161" s="110" t="s">
        <v>1502</v>
      </c>
      <c r="D161" s="125"/>
      <c r="F161" s="424"/>
      <c r="G161" s="110" t="s">
        <v>1502</v>
      </c>
      <c r="H161" s="125" t="str">
        <f t="shared" si="0"/>
        <v>nein</v>
      </c>
    </row>
    <row r="162" spans="2:8" x14ac:dyDescent="0.25">
      <c r="B162" s="427"/>
      <c r="C162" s="110" t="s">
        <v>1503</v>
      </c>
      <c r="D162" s="125"/>
      <c r="F162" s="424"/>
      <c r="G162" s="110" t="s">
        <v>1503</v>
      </c>
      <c r="H162" s="125" t="str">
        <f t="shared" si="0"/>
        <v>nein</v>
      </c>
    </row>
    <row r="163" spans="2:8" x14ac:dyDescent="0.25">
      <c r="B163" s="427"/>
      <c r="C163" s="110" t="s">
        <v>1504</v>
      </c>
      <c r="D163" s="125" t="s">
        <v>446</v>
      </c>
      <c r="F163" s="424"/>
      <c r="G163" s="110" t="s">
        <v>1504</v>
      </c>
      <c r="H163" s="125" t="str">
        <f t="shared" si="0"/>
        <v>ja</v>
      </c>
    </row>
    <row r="164" spans="2:8" x14ac:dyDescent="0.25">
      <c r="B164" s="427"/>
      <c r="C164" s="110" t="s">
        <v>1505</v>
      </c>
      <c r="D164" s="125" t="s">
        <v>446</v>
      </c>
      <c r="F164" s="424"/>
      <c r="G164" s="110" t="s">
        <v>1505</v>
      </c>
      <c r="H164" s="125" t="str">
        <f t="shared" ref="H164:H195" si="1">IF(D164="Zubehoer.","ja","nein")</f>
        <v>ja</v>
      </c>
    </row>
    <row r="165" spans="2:8" x14ac:dyDescent="0.25">
      <c r="B165" s="427"/>
      <c r="C165" s="110" t="s">
        <v>1506</v>
      </c>
      <c r="D165" s="125" t="s">
        <v>446</v>
      </c>
      <c r="F165" s="424"/>
      <c r="G165" s="110" t="s">
        <v>1506</v>
      </c>
      <c r="H165" s="125" t="str">
        <f t="shared" si="1"/>
        <v>ja</v>
      </c>
    </row>
    <row r="166" spans="2:8" x14ac:dyDescent="0.25">
      <c r="B166" s="427"/>
      <c r="C166" s="110" t="s">
        <v>1507</v>
      </c>
      <c r="D166" s="125" t="s">
        <v>446</v>
      </c>
      <c r="F166" s="424"/>
      <c r="G166" s="110" t="s">
        <v>1507</v>
      </c>
      <c r="H166" s="125" t="str">
        <f t="shared" si="1"/>
        <v>ja</v>
      </c>
    </row>
    <row r="167" spans="2:8" x14ac:dyDescent="0.25">
      <c r="B167" s="427"/>
      <c r="C167" s="110" t="s">
        <v>1508</v>
      </c>
      <c r="D167" s="125" t="s">
        <v>446</v>
      </c>
      <c r="F167" s="424"/>
      <c r="G167" s="110" t="s">
        <v>1508</v>
      </c>
      <c r="H167" s="125" t="str">
        <f t="shared" si="1"/>
        <v>ja</v>
      </c>
    </row>
    <row r="168" spans="2:8" x14ac:dyDescent="0.25">
      <c r="B168" s="427"/>
      <c r="C168" s="110" t="s">
        <v>1509</v>
      </c>
      <c r="D168" s="125" t="s">
        <v>446</v>
      </c>
      <c r="F168" s="424"/>
      <c r="G168" s="110" t="s">
        <v>1509</v>
      </c>
      <c r="H168" s="125" t="str">
        <f t="shared" si="1"/>
        <v>ja</v>
      </c>
    </row>
    <row r="169" spans="2:8" x14ac:dyDescent="0.25">
      <c r="B169" s="427"/>
      <c r="C169" s="110" t="s">
        <v>1510</v>
      </c>
      <c r="D169" s="125" t="s">
        <v>446</v>
      </c>
      <c r="F169" s="424"/>
      <c r="G169" s="110" t="s">
        <v>1510</v>
      </c>
      <c r="H169" s="125" t="str">
        <f t="shared" si="1"/>
        <v>ja</v>
      </c>
    </row>
    <row r="170" spans="2:8" x14ac:dyDescent="0.25">
      <c r="B170" s="427"/>
      <c r="C170" s="110" t="s">
        <v>1511</v>
      </c>
      <c r="D170" s="125" t="s">
        <v>446</v>
      </c>
      <c r="F170" s="424"/>
      <c r="G170" s="110" t="s">
        <v>1511</v>
      </c>
      <c r="H170" s="125" t="str">
        <f t="shared" si="1"/>
        <v>ja</v>
      </c>
    </row>
    <row r="171" spans="2:8" x14ac:dyDescent="0.25">
      <c r="B171" s="427"/>
      <c r="C171" s="110" t="s">
        <v>1509</v>
      </c>
      <c r="D171" s="125" t="s">
        <v>446</v>
      </c>
      <c r="F171" s="424"/>
      <c r="G171" s="110" t="s">
        <v>1509</v>
      </c>
      <c r="H171" s="125" t="str">
        <f t="shared" si="1"/>
        <v>ja</v>
      </c>
    </row>
    <row r="172" spans="2:8" x14ac:dyDescent="0.25">
      <c r="B172" s="427"/>
      <c r="C172" s="110" t="s">
        <v>1512</v>
      </c>
      <c r="D172" s="125" t="s">
        <v>446</v>
      </c>
      <c r="F172" s="424"/>
      <c r="G172" s="110" t="s">
        <v>1512</v>
      </c>
      <c r="H172" s="125" t="str">
        <f t="shared" si="1"/>
        <v>ja</v>
      </c>
    </row>
    <row r="173" spans="2:8" x14ac:dyDescent="0.25">
      <c r="B173" s="427"/>
      <c r="C173" s="110" t="s">
        <v>1513</v>
      </c>
      <c r="D173" s="125" t="s">
        <v>446</v>
      </c>
      <c r="F173" s="424"/>
      <c r="G173" s="110" t="s">
        <v>1513</v>
      </c>
      <c r="H173" s="125" t="str">
        <f t="shared" si="1"/>
        <v>ja</v>
      </c>
    </row>
    <row r="174" spans="2:8" x14ac:dyDescent="0.25">
      <c r="B174" s="427"/>
      <c r="C174" s="110" t="s">
        <v>1514</v>
      </c>
      <c r="D174" s="125"/>
      <c r="F174" s="424"/>
      <c r="G174" s="110" t="s">
        <v>1514</v>
      </c>
      <c r="H174" s="125" t="str">
        <f t="shared" si="1"/>
        <v>nein</v>
      </c>
    </row>
    <row r="175" spans="2:8" x14ac:dyDescent="0.25">
      <c r="B175" s="427"/>
      <c r="C175" s="110" t="s">
        <v>1515</v>
      </c>
      <c r="D175" s="125"/>
      <c r="F175" s="424"/>
      <c r="G175" s="110" t="s">
        <v>1515</v>
      </c>
      <c r="H175" s="125" t="str">
        <f t="shared" si="1"/>
        <v>nein</v>
      </c>
    </row>
    <row r="176" spans="2:8" x14ac:dyDescent="0.25">
      <c r="B176" s="427"/>
      <c r="C176" s="110" t="s">
        <v>1516</v>
      </c>
      <c r="D176" s="125"/>
      <c r="F176" s="424"/>
      <c r="G176" s="110" t="s">
        <v>1516</v>
      </c>
      <c r="H176" s="125" t="str">
        <f t="shared" si="1"/>
        <v>nein</v>
      </c>
    </row>
    <row r="177" spans="2:8" x14ac:dyDescent="0.25">
      <c r="B177" s="427"/>
      <c r="C177" s="110" t="s">
        <v>1517</v>
      </c>
      <c r="D177" s="125"/>
      <c r="F177" s="424"/>
      <c r="G177" s="110" t="s">
        <v>1517</v>
      </c>
      <c r="H177" s="125" t="str">
        <f t="shared" si="1"/>
        <v>nein</v>
      </c>
    </row>
    <row r="178" spans="2:8" x14ac:dyDescent="0.25">
      <c r="B178" s="427"/>
      <c r="C178" s="110" t="s">
        <v>1518</v>
      </c>
      <c r="D178" s="125"/>
      <c r="F178" s="424"/>
      <c r="G178" s="110" t="s">
        <v>1518</v>
      </c>
      <c r="H178" s="125" t="str">
        <f t="shared" si="1"/>
        <v>nein</v>
      </c>
    </row>
    <row r="179" spans="2:8" x14ac:dyDescent="0.25">
      <c r="B179" s="427"/>
      <c r="C179" s="110" t="s">
        <v>1519</v>
      </c>
      <c r="D179" s="125"/>
      <c r="F179" s="424"/>
      <c r="G179" s="110" t="s">
        <v>1519</v>
      </c>
      <c r="H179" s="125" t="str">
        <f t="shared" si="1"/>
        <v>nein</v>
      </c>
    </row>
    <row r="180" spans="2:8" x14ac:dyDescent="0.25">
      <c r="B180" s="427"/>
      <c r="C180" s="110" t="s">
        <v>1520</v>
      </c>
      <c r="D180" s="125"/>
      <c r="F180" s="424"/>
      <c r="G180" s="110" t="s">
        <v>1520</v>
      </c>
      <c r="H180" s="125" t="str">
        <f t="shared" si="1"/>
        <v>nein</v>
      </c>
    </row>
    <row r="181" spans="2:8" x14ac:dyDescent="0.25">
      <c r="B181" s="427"/>
      <c r="C181" s="110" t="s">
        <v>1521</v>
      </c>
      <c r="D181" s="125"/>
      <c r="F181" s="424"/>
      <c r="G181" s="110" t="s">
        <v>1521</v>
      </c>
      <c r="H181" s="125" t="str">
        <f t="shared" si="1"/>
        <v>nein</v>
      </c>
    </row>
    <row r="182" spans="2:8" x14ac:dyDescent="0.25">
      <c r="B182" s="427"/>
      <c r="C182" s="110" t="s">
        <v>1519</v>
      </c>
      <c r="D182" s="125"/>
      <c r="F182" s="424"/>
      <c r="G182" s="110" t="s">
        <v>1519</v>
      </c>
      <c r="H182" s="125" t="str">
        <f t="shared" si="1"/>
        <v>nein</v>
      </c>
    </row>
    <row r="183" spans="2:8" x14ac:dyDescent="0.25">
      <c r="B183" s="427"/>
      <c r="C183" s="110" t="s">
        <v>1522</v>
      </c>
      <c r="D183" s="125"/>
      <c r="F183" s="424"/>
      <c r="G183" s="110" t="s">
        <v>1522</v>
      </c>
      <c r="H183" s="125" t="str">
        <f t="shared" si="1"/>
        <v>nein</v>
      </c>
    </row>
    <row r="184" spans="2:8" x14ac:dyDescent="0.25">
      <c r="B184" s="427"/>
      <c r="C184" s="110" t="s">
        <v>1523</v>
      </c>
      <c r="D184" s="125"/>
      <c r="F184" s="424"/>
      <c r="G184" s="110" t="s">
        <v>1523</v>
      </c>
      <c r="H184" s="125" t="str">
        <f t="shared" si="1"/>
        <v>nein</v>
      </c>
    </row>
    <row r="185" spans="2:8" x14ac:dyDescent="0.25">
      <c r="B185" s="427"/>
      <c r="C185" s="110" t="s">
        <v>1524</v>
      </c>
      <c r="D185" s="125"/>
      <c r="F185" s="424"/>
      <c r="G185" s="110" t="s">
        <v>1524</v>
      </c>
      <c r="H185" s="125" t="str">
        <f t="shared" si="1"/>
        <v>nein</v>
      </c>
    </row>
    <row r="186" spans="2:8" x14ac:dyDescent="0.25">
      <c r="B186" s="427"/>
      <c r="C186" s="110" t="s">
        <v>1525</v>
      </c>
      <c r="D186" s="125"/>
      <c r="F186" s="424"/>
      <c r="G186" s="110" t="s">
        <v>1525</v>
      </c>
      <c r="H186" s="125" t="str">
        <f t="shared" si="1"/>
        <v>nein</v>
      </c>
    </row>
    <row r="187" spans="2:8" x14ac:dyDescent="0.25">
      <c r="B187" s="427"/>
      <c r="C187" s="110" t="s">
        <v>1526</v>
      </c>
      <c r="D187" s="125"/>
      <c r="F187" s="424"/>
      <c r="G187" s="110" t="s">
        <v>1526</v>
      </c>
      <c r="H187" s="125" t="str">
        <f t="shared" si="1"/>
        <v>nein</v>
      </c>
    </row>
    <row r="188" spans="2:8" x14ac:dyDescent="0.25">
      <c r="B188" s="427"/>
      <c r="C188" s="110" t="s">
        <v>1527</v>
      </c>
      <c r="D188" s="125"/>
      <c r="F188" s="424"/>
      <c r="G188" s="110" t="s">
        <v>1527</v>
      </c>
      <c r="H188" s="125" t="str">
        <f t="shared" si="1"/>
        <v>nein</v>
      </c>
    </row>
    <row r="189" spans="2:8" x14ac:dyDescent="0.25">
      <c r="B189" s="427"/>
      <c r="C189" s="110" t="s">
        <v>1528</v>
      </c>
      <c r="D189" s="125"/>
      <c r="F189" s="424"/>
      <c r="G189" s="110" t="s">
        <v>1528</v>
      </c>
      <c r="H189" s="125" t="str">
        <f t="shared" si="1"/>
        <v>nein</v>
      </c>
    </row>
    <row r="190" spans="2:8" x14ac:dyDescent="0.25">
      <c r="B190" s="427"/>
      <c r="C190" s="110" t="s">
        <v>1529</v>
      </c>
      <c r="D190" s="125"/>
      <c r="F190" s="424"/>
      <c r="G190" s="110" t="s">
        <v>1529</v>
      </c>
      <c r="H190" s="125" t="str">
        <f t="shared" si="1"/>
        <v>nein</v>
      </c>
    </row>
    <row r="191" spans="2:8" x14ac:dyDescent="0.25">
      <c r="B191" s="427"/>
      <c r="C191" s="110" t="s">
        <v>1530</v>
      </c>
      <c r="D191" s="125"/>
      <c r="F191" s="424"/>
      <c r="G191" s="110" t="s">
        <v>1530</v>
      </c>
      <c r="H191" s="125" t="str">
        <f t="shared" si="1"/>
        <v>nein</v>
      </c>
    </row>
    <row r="192" spans="2:8" x14ac:dyDescent="0.25">
      <c r="B192" s="427"/>
      <c r="C192" s="110" t="s">
        <v>1531</v>
      </c>
      <c r="D192" s="125"/>
      <c r="F192" s="424"/>
      <c r="G192" s="110" t="s">
        <v>1531</v>
      </c>
      <c r="H192" s="125" t="str">
        <f t="shared" si="1"/>
        <v>nein</v>
      </c>
    </row>
    <row r="193" spans="2:130" x14ac:dyDescent="0.25">
      <c r="B193" s="427"/>
      <c r="C193" s="110" t="s">
        <v>1529</v>
      </c>
      <c r="D193" s="125"/>
      <c r="F193" s="424"/>
      <c r="G193" s="110" t="s">
        <v>1529</v>
      </c>
      <c r="H193" s="125" t="str">
        <f t="shared" si="1"/>
        <v>nein</v>
      </c>
    </row>
    <row r="194" spans="2:130" x14ac:dyDescent="0.25">
      <c r="B194" s="427"/>
      <c r="C194" s="110" t="s">
        <v>1532</v>
      </c>
      <c r="D194" s="125"/>
      <c r="F194" s="424"/>
      <c r="G194" s="110" t="s">
        <v>1532</v>
      </c>
      <c r="H194" s="125" t="str">
        <f t="shared" si="1"/>
        <v>nein</v>
      </c>
    </row>
    <row r="195" spans="2:130" x14ac:dyDescent="0.25">
      <c r="B195" s="427"/>
      <c r="C195" s="110" t="s">
        <v>1533</v>
      </c>
      <c r="D195" s="127"/>
      <c r="F195" s="425"/>
      <c r="G195" s="110" t="s">
        <v>1533</v>
      </c>
      <c r="H195" s="125" t="str">
        <f t="shared" si="1"/>
        <v>nein</v>
      </c>
    </row>
    <row r="197" spans="2:130" x14ac:dyDescent="0.25">
      <c r="B197" s="423" t="s">
        <v>40</v>
      </c>
      <c r="C197" s="122" t="s">
        <v>446</v>
      </c>
    </row>
    <row r="198" spans="2:130" x14ac:dyDescent="0.25">
      <c r="B198" s="424"/>
      <c r="C198" s="125" t="s">
        <v>1463</v>
      </c>
    </row>
    <row r="199" spans="2:130" x14ac:dyDescent="0.25">
      <c r="B199" s="425"/>
      <c r="C199" s="125" t="s">
        <v>1464</v>
      </c>
    </row>
    <row r="201" spans="2:130" s="3" customFormat="1" ht="15" customHeight="1" x14ac:dyDescent="0.25">
      <c r="B201" s="427" t="s">
        <v>388</v>
      </c>
      <c r="C201" s="122" t="s">
        <v>448</v>
      </c>
      <c r="D201" s="122" t="s">
        <v>478</v>
      </c>
      <c r="E201" s="122" t="s">
        <v>508</v>
      </c>
      <c r="F201" s="122" t="s">
        <v>538</v>
      </c>
      <c r="G201" s="122" t="s">
        <v>568</v>
      </c>
      <c r="H201" s="122" t="s">
        <v>598</v>
      </c>
      <c r="I201" s="122" t="s">
        <v>628</v>
      </c>
      <c r="J201" s="122" t="s">
        <v>658</v>
      </c>
      <c r="K201" s="122" t="s">
        <v>688</v>
      </c>
      <c r="L201" s="122" t="s">
        <v>718</v>
      </c>
      <c r="M201" s="122" t="s">
        <v>748</v>
      </c>
      <c r="N201" s="3" t="s">
        <v>447</v>
      </c>
      <c r="O201" s="427" t="s">
        <v>389</v>
      </c>
      <c r="P201" s="122" t="s">
        <v>449</v>
      </c>
      <c r="Q201" s="122" t="s">
        <v>479</v>
      </c>
      <c r="R201" s="122" t="s">
        <v>509</v>
      </c>
      <c r="S201" s="122" t="s">
        <v>539</v>
      </c>
      <c r="T201" s="122" t="s">
        <v>569</v>
      </c>
      <c r="U201" s="122" t="s">
        <v>599</v>
      </c>
      <c r="V201" s="122" t="s">
        <v>629</v>
      </c>
      <c r="W201" s="122" t="s">
        <v>659</v>
      </c>
      <c r="X201" s="122" t="s">
        <v>689</v>
      </c>
      <c r="Y201" s="122" t="s">
        <v>719</v>
      </c>
      <c r="Z201" s="122" t="s">
        <v>749</v>
      </c>
      <c r="AB201" s="427" t="s">
        <v>390</v>
      </c>
      <c r="AC201" s="122" t="s">
        <v>450</v>
      </c>
      <c r="AD201" s="122" t="s">
        <v>480</v>
      </c>
      <c r="AE201" s="122" t="s">
        <v>510</v>
      </c>
      <c r="AF201" s="122" t="s">
        <v>540</v>
      </c>
      <c r="AG201" s="122" t="s">
        <v>570</v>
      </c>
      <c r="AH201" s="122" t="s">
        <v>600</v>
      </c>
      <c r="AI201" s="122" t="s">
        <v>630</v>
      </c>
      <c r="AJ201" s="122" t="s">
        <v>660</v>
      </c>
      <c r="AK201" s="122" t="s">
        <v>690</v>
      </c>
      <c r="AL201" s="122" t="s">
        <v>720</v>
      </c>
      <c r="AM201" s="122" t="s">
        <v>750</v>
      </c>
      <c r="AO201" s="427" t="s">
        <v>391</v>
      </c>
      <c r="AP201" s="122" t="s">
        <v>451</v>
      </c>
      <c r="AQ201" s="122" t="s">
        <v>481</v>
      </c>
      <c r="AR201" s="122" t="s">
        <v>511</v>
      </c>
      <c r="AS201" s="122" t="s">
        <v>541</v>
      </c>
      <c r="AT201" s="122" t="s">
        <v>571</v>
      </c>
      <c r="AU201" s="122" t="s">
        <v>601</v>
      </c>
      <c r="AV201" s="122" t="s">
        <v>631</v>
      </c>
      <c r="AW201" s="122" t="s">
        <v>661</v>
      </c>
      <c r="AX201" s="122" t="s">
        <v>691</v>
      </c>
      <c r="AY201" s="122" t="s">
        <v>721</v>
      </c>
      <c r="AZ201" s="122" t="s">
        <v>751</v>
      </c>
      <c r="BB201" s="427" t="s">
        <v>392</v>
      </c>
      <c r="BC201" s="122" t="s">
        <v>452</v>
      </c>
      <c r="BD201" s="122" t="s">
        <v>482</v>
      </c>
      <c r="BE201" s="122" t="s">
        <v>512</v>
      </c>
      <c r="BF201" s="122" t="s">
        <v>542</v>
      </c>
      <c r="BG201" s="122" t="s">
        <v>572</v>
      </c>
      <c r="BH201" s="122" t="s">
        <v>602</v>
      </c>
      <c r="BI201" s="122" t="s">
        <v>632</v>
      </c>
      <c r="BJ201" s="122" t="s">
        <v>662</v>
      </c>
      <c r="BK201" s="122" t="s">
        <v>692</v>
      </c>
      <c r="BL201" s="122" t="s">
        <v>722</v>
      </c>
      <c r="BM201" s="122" t="s">
        <v>752</v>
      </c>
      <c r="BO201" s="427" t="s">
        <v>393</v>
      </c>
      <c r="BP201" s="122" t="s">
        <v>453</v>
      </c>
      <c r="BQ201" s="122" t="s">
        <v>483</v>
      </c>
      <c r="BR201" s="122" t="s">
        <v>513</v>
      </c>
      <c r="BS201" s="122" t="s">
        <v>543</v>
      </c>
      <c r="BT201" s="122" t="s">
        <v>573</v>
      </c>
      <c r="BU201" s="122" t="s">
        <v>603</v>
      </c>
      <c r="BV201" s="122" t="s">
        <v>633</v>
      </c>
      <c r="BW201" s="122" t="s">
        <v>663</v>
      </c>
      <c r="BX201" s="122" t="s">
        <v>693</v>
      </c>
      <c r="BY201" s="122" t="s">
        <v>723</v>
      </c>
      <c r="BZ201" s="122" t="s">
        <v>753</v>
      </c>
      <c r="CB201" s="427" t="s">
        <v>394</v>
      </c>
      <c r="CC201" s="122" t="s">
        <v>454</v>
      </c>
      <c r="CD201" s="122" t="s">
        <v>484</v>
      </c>
      <c r="CE201" s="122" t="s">
        <v>514</v>
      </c>
      <c r="CF201" s="122" t="s">
        <v>544</v>
      </c>
      <c r="CG201" s="122" t="s">
        <v>574</v>
      </c>
      <c r="CH201" s="122" t="s">
        <v>604</v>
      </c>
      <c r="CI201" s="122" t="s">
        <v>634</v>
      </c>
      <c r="CJ201" s="122" t="s">
        <v>664</v>
      </c>
      <c r="CK201" s="122" t="s">
        <v>694</v>
      </c>
      <c r="CL201" s="122" t="s">
        <v>724</v>
      </c>
      <c r="CM201" s="122" t="s">
        <v>754</v>
      </c>
      <c r="CO201" s="427" t="s">
        <v>395</v>
      </c>
      <c r="CP201" s="122" t="s">
        <v>455</v>
      </c>
      <c r="CQ201" s="122" t="s">
        <v>485</v>
      </c>
      <c r="CR201" s="122" t="s">
        <v>515</v>
      </c>
      <c r="CS201" s="122" t="s">
        <v>545</v>
      </c>
      <c r="CT201" s="122" t="s">
        <v>575</v>
      </c>
      <c r="CU201" s="122" t="s">
        <v>605</v>
      </c>
      <c r="CV201" s="122" t="s">
        <v>635</v>
      </c>
      <c r="CW201" s="122" t="s">
        <v>665</v>
      </c>
      <c r="CX201" s="122" t="s">
        <v>695</v>
      </c>
      <c r="CY201" s="122" t="s">
        <v>725</v>
      </c>
      <c r="CZ201" s="122" t="s">
        <v>755</v>
      </c>
      <c r="DB201" s="427" t="s">
        <v>396</v>
      </c>
      <c r="DC201" s="122" t="s">
        <v>456</v>
      </c>
      <c r="DD201" s="122" t="s">
        <v>486</v>
      </c>
      <c r="DE201" s="122" t="s">
        <v>516</v>
      </c>
      <c r="DF201" s="122" t="s">
        <v>546</v>
      </c>
      <c r="DG201" s="122" t="s">
        <v>576</v>
      </c>
      <c r="DH201" s="122" t="s">
        <v>606</v>
      </c>
      <c r="DI201" s="122" t="s">
        <v>636</v>
      </c>
      <c r="DJ201" s="122" t="s">
        <v>666</v>
      </c>
      <c r="DK201" s="122" t="s">
        <v>696</v>
      </c>
      <c r="DL201" s="122" t="s">
        <v>726</v>
      </c>
      <c r="DM201" s="122" t="s">
        <v>756</v>
      </c>
      <c r="DO201" s="427" t="s">
        <v>397</v>
      </c>
      <c r="DP201" s="122" t="s">
        <v>457</v>
      </c>
      <c r="DQ201" s="122" t="s">
        <v>487</v>
      </c>
      <c r="DR201" s="122" t="s">
        <v>517</v>
      </c>
      <c r="DS201" s="122" t="s">
        <v>547</v>
      </c>
      <c r="DT201" s="122" t="s">
        <v>577</v>
      </c>
      <c r="DU201" s="122" t="s">
        <v>607</v>
      </c>
      <c r="DV201" s="122" t="s">
        <v>637</v>
      </c>
      <c r="DW201" s="122" t="s">
        <v>667</v>
      </c>
      <c r="DX201" s="122" t="s">
        <v>697</v>
      </c>
      <c r="DY201" s="122" t="s">
        <v>727</v>
      </c>
      <c r="DZ201" s="122" t="s">
        <v>757</v>
      </c>
    </row>
    <row r="202" spans="2:130" s="3" customFormat="1" ht="15" customHeight="1" x14ac:dyDescent="0.25">
      <c r="B202" s="426"/>
      <c r="C202" s="110" t="s">
        <v>1465</v>
      </c>
      <c r="D202" s="110" t="s">
        <v>1466</v>
      </c>
      <c r="E202" s="110" t="s">
        <v>1467</v>
      </c>
      <c r="F202" s="110" t="s">
        <v>1468</v>
      </c>
      <c r="G202" s="110" t="s">
        <v>1469</v>
      </c>
      <c r="H202" s="110" t="s">
        <v>1470</v>
      </c>
      <c r="I202" s="110" t="s">
        <v>1471</v>
      </c>
      <c r="J202" s="110" t="s">
        <v>1472</v>
      </c>
      <c r="K202" s="110" t="s">
        <v>1534</v>
      </c>
      <c r="L202" s="110" t="s">
        <v>1473</v>
      </c>
      <c r="M202" s="110" t="s">
        <v>1474</v>
      </c>
      <c r="N202" s="3" t="s">
        <v>447</v>
      </c>
      <c r="O202" s="426"/>
      <c r="P202" s="110" t="s">
        <v>1465</v>
      </c>
      <c r="Q202" s="110" t="s">
        <v>1466</v>
      </c>
      <c r="R202" s="110" t="s">
        <v>1467</v>
      </c>
      <c r="S202" s="110" t="s">
        <v>1468</v>
      </c>
      <c r="T202" s="110" t="s">
        <v>1469</v>
      </c>
      <c r="U202" s="110" t="s">
        <v>1470</v>
      </c>
      <c r="V202" s="110" t="s">
        <v>1471</v>
      </c>
      <c r="W202" s="110" t="s">
        <v>1472</v>
      </c>
      <c r="X202" s="110" t="s">
        <v>1534</v>
      </c>
      <c r="Y202" s="110" t="s">
        <v>1473</v>
      </c>
      <c r="Z202" s="110" t="s">
        <v>1474</v>
      </c>
      <c r="AB202" s="426"/>
      <c r="AC202" s="110" t="s">
        <v>1465</v>
      </c>
      <c r="AD202" s="110" t="s">
        <v>1466</v>
      </c>
      <c r="AE202" s="110" t="s">
        <v>1467</v>
      </c>
      <c r="AF202" s="110" t="s">
        <v>1468</v>
      </c>
      <c r="AG202" s="110" t="s">
        <v>1469</v>
      </c>
      <c r="AH202" s="110" t="s">
        <v>1470</v>
      </c>
      <c r="AI202" s="110" t="s">
        <v>1471</v>
      </c>
      <c r="AJ202" s="110" t="s">
        <v>1472</v>
      </c>
      <c r="AK202" s="110" t="s">
        <v>1534</v>
      </c>
      <c r="AL202" s="110" t="s">
        <v>1473</v>
      </c>
      <c r="AM202" s="110" t="s">
        <v>1474</v>
      </c>
      <c r="AO202" s="426"/>
      <c r="AP202" s="110" t="s">
        <v>1465</v>
      </c>
      <c r="AQ202" s="110" t="s">
        <v>1466</v>
      </c>
      <c r="AR202" s="110" t="s">
        <v>1467</v>
      </c>
      <c r="AS202" s="110" t="s">
        <v>1468</v>
      </c>
      <c r="AT202" s="110" t="s">
        <v>1469</v>
      </c>
      <c r="AU202" s="110" t="s">
        <v>1470</v>
      </c>
      <c r="AV202" s="110" t="s">
        <v>1471</v>
      </c>
      <c r="AW202" s="110" t="s">
        <v>1472</v>
      </c>
      <c r="AX202" s="110" t="s">
        <v>1534</v>
      </c>
      <c r="AY202" s="110" t="s">
        <v>1473</v>
      </c>
      <c r="AZ202" s="110" t="s">
        <v>1474</v>
      </c>
      <c r="BB202" s="426"/>
      <c r="BC202" s="110" t="s">
        <v>1465</v>
      </c>
      <c r="BD202" s="110" t="s">
        <v>1466</v>
      </c>
      <c r="BE202" s="110" t="s">
        <v>1467</v>
      </c>
      <c r="BF202" s="110" t="s">
        <v>1468</v>
      </c>
      <c r="BG202" s="110" t="s">
        <v>1469</v>
      </c>
      <c r="BH202" s="110" t="s">
        <v>1470</v>
      </c>
      <c r="BI202" s="110" t="s">
        <v>1471</v>
      </c>
      <c r="BJ202" s="110" t="s">
        <v>1472</v>
      </c>
      <c r="BK202" s="110" t="s">
        <v>1534</v>
      </c>
      <c r="BL202" s="110" t="s">
        <v>1473</v>
      </c>
      <c r="BM202" s="110" t="s">
        <v>1474</v>
      </c>
      <c r="BO202" s="426"/>
      <c r="BP202" s="110" t="s">
        <v>1465</v>
      </c>
      <c r="BQ202" s="110" t="s">
        <v>1466</v>
      </c>
      <c r="BR202" s="110" t="s">
        <v>1467</v>
      </c>
      <c r="BS202" s="110" t="s">
        <v>1468</v>
      </c>
      <c r="BT202" s="110" t="s">
        <v>1469</v>
      </c>
      <c r="BU202" s="110" t="s">
        <v>1470</v>
      </c>
      <c r="BV202" s="110" t="s">
        <v>1471</v>
      </c>
      <c r="BW202" s="110" t="s">
        <v>1472</v>
      </c>
      <c r="BX202" s="110" t="s">
        <v>1534</v>
      </c>
      <c r="BY202" s="110" t="s">
        <v>1473</v>
      </c>
      <c r="BZ202" s="110" t="s">
        <v>1474</v>
      </c>
      <c r="CB202" s="426"/>
      <c r="CC202" s="110" t="s">
        <v>1465</v>
      </c>
      <c r="CD202" s="110" t="s">
        <v>1466</v>
      </c>
      <c r="CE202" s="110" t="s">
        <v>1467</v>
      </c>
      <c r="CF202" s="110" t="s">
        <v>1468</v>
      </c>
      <c r="CG202" s="110" t="s">
        <v>1469</v>
      </c>
      <c r="CH202" s="110" t="s">
        <v>1470</v>
      </c>
      <c r="CI202" s="110" t="s">
        <v>1471</v>
      </c>
      <c r="CJ202" s="110" t="s">
        <v>1472</v>
      </c>
      <c r="CK202" s="110" t="s">
        <v>1534</v>
      </c>
      <c r="CL202" s="110" t="s">
        <v>1473</v>
      </c>
      <c r="CM202" s="110" t="s">
        <v>1474</v>
      </c>
      <c r="CO202" s="426"/>
      <c r="CP202" s="110" t="s">
        <v>1465</v>
      </c>
      <c r="CQ202" s="110" t="s">
        <v>1466</v>
      </c>
      <c r="CR202" s="110" t="s">
        <v>1467</v>
      </c>
      <c r="CS202" s="110" t="s">
        <v>1468</v>
      </c>
      <c r="CT202" s="110" t="s">
        <v>1469</v>
      </c>
      <c r="CU202" s="110" t="s">
        <v>1470</v>
      </c>
      <c r="CV202" s="110" t="s">
        <v>1471</v>
      </c>
      <c r="CW202" s="110" t="s">
        <v>1472</v>
      </c>
      <c r="CX202" s="110" t="s">
        <v>1534</v>
      </c>
      <c r="CY202" s="110" t="s">
        <v>1473</v>
      </c>
      <c r="CZ202" s="110" t="s">
        <v>1474</v>
      </c>
      <c r="DB202" s="426"/>
      <c r="DC202" s="110" t="s">
        <v>1465</v>
      </c>
      <c r="DD202" s="110" t="s">
        <v>1466</v>
      </c>
      <c r="DE202" s="110" t="s">
        <v>1467</v>
      </c>
      <c r="DF202" s="110" t="s">
        <v>1468</v>
      </c>
      <c r="DG202" s="110" t="s">
        <v>1469</v>
      </c>
      <c r="DH202" s="110" t="s">
        <v>1470</v>
      </c>
      <c r="DI202" s="110" t="s">
        <v>1471</v>
      </c>
      <c r="DJ202" s="110" t="s">
        <v>1472</v>
      </c>
      <c r="DK202" s="110" t="s">
        <v>1534</v>
      </c>
      <c r="DL202" s="110" t="s">
        <v>1473</v>
      </c>
      <c r="DM202" s="110" t="s">
        <v>1474</v>
      </c>
      <c r="DO202" s="426"/>
      <c r="DP202" s="110" t="s">
        <v>1465</v>
      </c>
      <c r="DQ202" s="110" t="s">
        <v>1466</v>
      </c>
      <c r="DR202" s="110" t="s">
        <v>1467</v>
      </c>
      <c r="DS202" s="110" t="s">
        <v>1468</v>
      </c>
      <c r="DT202" s="110" t="s">
        <v>1469</v>
      </c>
      <c r="DU202" s="110" t="s">
        <v>1470</v>
      </c>
      <c r="DV202" s="110" t="s">
        <v>1471</v>
      </c>
      <c r="DW202" s="110" t="s">
        <v>1472</v>
      </c>
      <c r="DX202" s="110" t="s">
        <v>1534</v>
      </c>
      <c r="DY202" s="110" t="s">
        <v>1473</v>
      </c>
      <c r="DZ202" s="110" t="s">
        <v>1474</v>
      </c>
    </row>
    <row r="203" spans="2:130" s="3" customFormat="1" ht="15" customHeight="1" x14ac:dyDescent="0.25">
      <c r="B203" s="426"/>
      <c r="C203" s="110" t="s">
        <v>1475</v>
      </c>
      <c r="D203" s="110" t="s">
        <v>1476</v>
      </c>
      <c r="E203" s="110" t="s">
        <v>1477</v>
      </c>
      <c r="F203" s="110" t="s">
        <v>1478</v>
      </c>
      <c r="G203" s="110" t="s">
        <v>1459</v>
      </c>
      <c r="H203" s="110" t="s">
        <v>1479</v>
      </c>
      <c r="I203" s="110" t="s">
        <v>1480</v>
      </c>
      <c r="J203" s="110" t="s">
        <v>1481</v>
      </c>
      <c r="K203" s="110" t="s">
        <v>1535</v>
      </c>
      <c r="L203" s="110" t="s">
        <v>1482</v>
      </c>
      <c r="M203" s="110" t="s">
        <v>1483</v>
      </c>
      <c r="N203" s="3" t="s">
        <v>447</v>
      </c>
      <c r="O203" s="426"/>
      <c r="P203" s="110" t="s">
        <v>1475</v>
      </c>
      <c r="Q203" s="110" t="s">
        <v>1476</v>
      </c>
      <c r="R203" s="110" t="s">
        <v>1477</v>
      </c>
      <c r="S203" s="110" t="s">
        <v>1478</v>
      </c>
      <c r="T203" s="110" t="s">
        <v>1459</v>
      </c>
      <c r="U203" s="110" t="s">
        <v>1479</v>
      </c>
      <c r="V203" s="110" t="s">
        <v>1480</v>
      </c>
      <c r="W203" s="110" t="s">
        <v>1481</v>
      </c>
      <c r="X203" s="110" t="s">
        <v>1535</v>
      </c>
      <c r="Y203" s="110" t="s">
        <v>1482</v>
      </c>
      <c r="Z203" s="110" t="s">
        <v>1483</v>
      </c>
      <c r="AB203" s="426"/>
      <c r="AC203" s="110" t="s">
        <v>1484</v>
      </c>
      <c r="AD203" s="110" t="s">
        <v>1438</v>
      </c>
      <c r="AE203" s="110" t="s">
        <v>1457</v>
      </c>
      <c r="AF203" s="110" t="s">
        <v>1439</v>
      </c>
      <c r="AG203" s="110" t="s">
        <v>1440</v>
      </c>
      <c r="AH203" s="110" t="s">
        <v>1441</v>
      </c>
      <c r="AI203" s="110" t="s">
        <v>1442</v>
      </c>
      <c r="AJ203" s="110" t="s">
        <v>1443</v>
      </c>
      <c r="AK203" s="110" t="s">
        <v>1444</v>
      </c>
      <c r="AL203" s="110" t="s">
        <v>1445</v>
      </c>
      <c r="AM203" s="110" t="s">
        <v>1446</v>
      </c>
      <c r="AO203" s="426"/>
      <c r="AP203" s="110" t="s">
        <v>1475</v>
      </c>
      <c r="AQ203" s="110" t="s">
        <v>1476</v>
      </c>
      <c r="AR203" s="110" t="s">
        <v>1477</v>
      </c>
      <c r="AS203" s="110" t="s">
        <v>1478</v>
      </c>
      <c r="AT203" s="110" t="s">
        <v>1459</v>
      </c>
      <c r="AU203" s="110" t="s">
        <v>1479</v>
      </c>
      <c r="AV203" s="110" t="s">
        <v>1480</v>
      </c>
      <c r="AW203" s="110" t="s">
        <v>1481</v>
      </c>
      <c r="AX203" s="110" t="s">
        <v>1535</v>
      </c>
      <c r="AY203" s="110" t="s">
        <v>1482</v>
      </c>
      <c r="AZ203" s="110" t="s">
        <v>1483</v>
      </c>
      <c r="BB203" s="426"/>
      <c r="BC203" s="110" t="s">
        <v>1484</v>
      </c>
      <c r="BD203" s="110" t="s">
        <v>1438</v>
      </c>
      <c r="BE203" s="110" t="s">
        <v>1457</v>
      </c>
      <c r="BF203" s="110" t="s">
        <v>1439</v>
      </c>
      <c r="BG203" s="110" t="s">
        <v>1440</v>
      </c>
      <c r="BH203" s="110" t="s">
        <v>1441</v>
      </c>
      <c r="BI203" s="110" t="s">
        <v>1442</v>
      </c>
      <c r="BJ203" s="110" t="s">
        <v>1443</v>
      </c>
      <c r="BK203" s="110" t="s">
        <v>1444</v>
      </c>
      <c r="BL203" s="110" t="s">
        <v>1445</v>
      </c>
      <c r="BM203" s="110" t="s">
        <v>1446</v>
      </c>
      <c r="BO203" s="426"/>
      <c r="BP203" s="110" t="s">
        <v>1475</v>
      </c>
      <c r="BQ203" s="110" t="s">
        <v>1476</v>
      </c>
      <c r="BR203" s="110" t="s">
        <v>1477</v>
      </c>
      <c r="BS203" s="110" t="s">
        <v>1478</v>
      </c>
      <c r="BT203" s="110" t="s">
        <v>1459</v>
      </c>
      <c r="BU203" s="110" t="s">
        <v>1479</v>
      </c>
      <c r="BV203" s="110" t="s">
        <v>1480</v>
      </c>
      <c r="BW203" s="110" t="s">
        <v>1481</v>
      </c>
      <c r="BX203" s="110" t="s">
        <v>1535</v>
      </c>
      <c r="BY203" s="110" t="s">
        <v>1482</v>
      </c>
      <c r="BZ203" s="110" t="s">
        <v>1483</v>
      </c>
      <c r="CB203" s="426"/>
      <c r="CC203" s="110" t="s">
        <v>1484</v>
      </c>
      <c r="CD203" s="110" t="s">
        <v>1438</v>
      </c>
      <c r="CE203" s="110" t="s">
        <v>1457</v>
      </c>
      <c r="CF203" s="110" t="s">
        <v>1439</v>
      </c>
      <c r="CG203" s="110" t="s">
        <v>1440</v>
      </c>
      <c r="CH203" s="110" t="s">
        <v>1441</v>
      </c>
      <c r="CI203" s="110" t="s">
        <v>1442</v>
      </c>
      <c r="CJ203" s="110" t="s">
        <v>1443</v>
      </c>
      <c r="CK203" s="110" t="s">
        <v>1444</v>
      </c>
      <c r="CL203" s="110" t="s">
        <v>1445</v>
      </c>
      <c r="CM203" s="110" t="s">
        <v>1446</v>
      </c>
      <c r="CO203" s="426"/>
      <c r="CP203" s="110" t="s">
        <v>1475</v>
      </c>
      <c r="CQ203" s="110" t="s">
        <v>1476</v>
      </c>
      <c r="CR203" s="110" t="s">
        <v>1477</v>
      </c>
      <c r="CS203" s="110" t="s">
        <v>1478</v>
      </c>
      <c r="CT203" s="110" t="s">
        <v>1459</v>
      </c>
      <c r="CU203" s="110" t="s">
        <v>1479</v>
      </c>
      <c r="CV203" s="110" t="s">
        <v>1480</v>
      </c>
      <c r="CW203" s="110" t="s">
        <v>1481</v>
      </c>
      <c r="CX203" s="110" t="s">
        <v>1535</v>
      </c>
      <c r="CY203" s="110" t="s">
        <v>1482</v>
      </c>
      <c r="CZ203" s="110" t="s">
        <v>1483</v>
      </c>
      <c r="DB203" s="426"/>
      <c r="DC203" s="110" t="s">
        <v>1475</v>
      </c>
      <c r="DD203" s="110" t="s">
        <v>1476</v>
      </c>
      <c r="DE203" s="110" t="s">
        <v>1477</v>
      </c>
      <c r="DF203" s="110" t="s">
        <v>1478</v>
      </c>
      <c r="DG203" s="110" t="s">
        <v>1459</v>
      </c>
      <c r="DH203" s="110" t="s">
        <v>1479</v>
      </c>
      <c r="DI203" s="110" t="s">
        <v>1480</v>
      </c>
      <c r="DJ203" s="110" t="s">
        <v>1481</v>
      </c>
      <c r="DK203" s="110" t="s">
        <v>1535</v>
      </c>
      <c r="DL203" s="110" t="s">
        <v>1482</v>
      </c>
      <c r="DM203" s="110" t="s">
        <v>1483</v>
      </c>
      <c r="DO203" s="426"/>
      <c r="DP203" s="110" t="s">
        <v>1475</v>
      </c>
      <c r="DQ203" s="110" t="s">
        <v>1476</v>
      </c>
      <c r="DR203" s="110" t="s">
        <v>1477</v>
      </c>
      <c r="DS203" s="110" t="s">
        <v>1478</v>
      </c>
      <c r="DT203" s="110" t="s">
        <v>1459</v>
      </c>
      <c r="DU203" s="110" t="s">
        <v>1479</v>
      </c>
      <c r="DV203" s="110" t="s">
        <v>1480</v>
      </c>
      <c r="DW203" s="110" t="s">
        <v>1481</v>
      </c>
      <c r="DX203" s="110" t="s">
        <v>1535</v>
      </c>
      <c r="DY203" s="110" t="s">
        <v>1482</v>
      </c>
      <c r="DZ203" s="110" t="s">
        <v>1483</v>
      </c>
    </row>
    <row r="204" spans="2:130" s="3" customFormat="1" ht="15" customHeight="1" x14ac:dyDescent="0.25">
      <c r="B204" s="426"/>
      <c r="C204" s="170" t="s">
        <v>1447</v>
      </c>
      <c r="D204" s="171" t="s">
        <v>1438</v>
      </c>
      <c r="E204" s="110" t="s">
        <v>1457</v>
      </c>
      <c r="F204" s="110" t="s">
        <v>1439</v>
      </c>
      <c r="G204" s="110" t="s">
        <v>1440</v>
      </c>
      <c r="H204" s="110" t="s">
        <v>1441</v>
      </c>
      <c r="I204" s="110" t="s">
        <v>1442</v>
      </c>
      <c r="J204" s="110" t="s">
        <v>1443</v>
      </c>
      <c r="K204" s="110" t="s">
        <v>1444</v>
      </c>
      <c r="L204" s="110" t="s">
        <v>1445</v>
      </c>
      <c r="M204" s="110" t="s">
        <v>1446</v>
      </c>
      <c r="N204" s="3" t="s">
        <v>447</v>
      </c>
      <c r="O204" s="426"/>
      <c r="P204" s="170" t="s">
        <v>1447</v>
      </c>
      <c r="Q204" s="171" t="s">
        <v>1438</v>
      </c>
      <c r="R204" s="110" t="s">
        <v>1457</v>
      </c>
      <c r="S204" s="110" t="s">
        <v>1439</v>
      </c>
      <c r="T204" s="110" t="s">
        <v>1440</v>
      </c>
      <c r="U204" s="110" t="s">
        <v>1441</v>
      </c>
      <c r="V204" s="110" t="s">
        <v>1442</v>
      </c>
      <c r="W204" s="110" t="s">
        <v>1443</v>
      </c>
      <c r="X204" s="110" t="s">
        <v>1444</v>
      </c>
      <c r="Y204" s="110" t="s">
        <v>1445</v>
      </c>
      <c r="Z204" s="110" t="s">
        <v>1446</v>
      </c>
      <c r="AB204" s="426"/>
      <c r="AC204" s="170" t="s">
        <v>1504</v>
      </c>
      <c r="AD204" s="171" t="s">
        <v>1485</v>
      </c>
      <c r="AE204" s="110" t="s">
        <v>1486</v>
      </c>
      <c r="AF204" s="110" t="s">
        <v>1487</v>
      </c>
      <c r="AG204" s="110" t="s">
        <v>1488</v>
      </c>
      <c r="AH204" s="110" t="s">
        <v>1489</v>
      </c>
      <c r="AI204" s="110" t="s">
        <v>1490</v>
      </c>
      <c r="AJ204" s="110" t="s">
        <v>1491</v>
      </c>
      <c r="AK204" s="110" t="s">
        <v>1536</v>
      </c>
      <c r="AL204" s="110" t="s">
        <v>1492</v>
      </c>
      <c r="AM204" s="110" t="s">
        <v>1493</v>
      </c>
      <c r="AO204" s="426"/>
      <c r="AP204" s="170" t="s">
        <v>1447</v>
      </c>
      <c r="AQ204" s="171" t="s">
        <v>1438</v>
      </c>
      <c r="AR204" s="110" t="s">
        <v>1457</v>
      </c>
      <c r="AS204" s="110" t="s">
        <v>1439</v>
      </c>
      <c r="AT204" s="110" t="s">
        <v>1440</v>
      </c>
      <c r="AU204" s="110" t="s">
        <v>1441</v>
      </c>
      <c r="AV204" s="110" t="s">
        <v>1442</v>
      </c>
      <c r="AW204" s="110" t="s">
        <v>1443</v>
      </c>
      <c r="AX204" s="110" t="s">
        <v>1444</v>
      </c>
      <c r="AY204" s="110" t="s">
        <v>1445</v>
      </c>
      <c r="AZ204" s="110" t="s">
        <v>1446</v>
      </c>
      <c r="BB204" s="426"/>
      <c r="BC204" s="170" t="s">
        <v>1504</v>
      </c>
      <c r="BD204" s="171" t="s">
        <v>1485</v>
      </c>
      <c r="BE204" s="110" t="s">
        <v>1486</v>
      </c>
      <c r="BF204" s="110" t="s">
        <v>1487</v>
      </c>
      <c r="BG204" s="110" t="s">
        <v>1488</v>
      </c>
      <c r="BH204" s="110" t="s">
        <v>1489</v>
      </c>
      <c r="BI204" s="110" t="s">
        <v>1490</v>
      </c>
      <c r="BJ204" s="110" t="s">
        <v>1491</v>
      </c>
      <c r="BK204" s="110" t="s">
        <v>1536</v>
      </c>
      <c r="BL204" s="110" t="s">
        <v>1492</v>
      </c>
      <c r="BM204" s="110" t="s">
        <v>1493</v>
      </c>
      <c r="BO204" s="426"/>
      <c r="BP204" s="170" t="s">
        <v>1447</v>
      </c>
      <c r="BQ204" s="171" t="s">
        <v>1438</v>
      </c>
      <c r="BR204" s="110" t="s">
        <v>1457</v>
      </c>
      <c r="BS204" s="110" t="s">
        <v>1439</v>
      </c>
      <c r="BT204" s="110" t="s">
        <v>1440</v>
      </c>
      <c r="BU204" s="110" t="s">
        <v>1441</v>
      </c>
      <c r="BV204" s="110" t="s">
        <v>1442</v>
      </c>
      <c r="BW204" s="110" t="s">
        <v>1443</v>
      </c>
      <c r="BX204" s="110" t="s">
        <v>1444</v>
      </c>
      <c r="BY204" s="110" t="s">
        <v>1445</v>
      </c>
      <c r="BZ204" s="110" t="s">
        <v>1446</v>
      </c>
      <c r="CB204" s="426"/>
      <c r="CC204" s="170" t="s">
        <v>1504</v>
      </c>
      <c r="CD204" s="171" t="s">
        <v>1485</v>
      </c>
      <c r="CE204" s="110" t="s">
        <v>1486</v>
      </c>
      <c r="CF204" s="110" t="s">
        <v>1487</v>
      </c>
      <c r="CG204" s="110" t="s">
        <v>1488</v>
      </c>
      <c r="CH204" s="110" t="s">
        <v>1489</v>
      </c>
      <c r="CI204" s="110" t="s">
        <v>1490</v>
      </c>
      <c r="CJ204" s="110" t="s">
        <v>1491</v>
      </c>
      <c r="CK204" s="110" t="s">
        <v>1536</v>
      </c>
      <c r="CL204" s="110" t="s">
        <v>1492</v>
      </c>
      <c r="CM204" s="110" t="s">
        <v>1493</v>
      </c>
      <c r="CO204" s="426"/>
      <c r="CP204" s="170" t="s">
        <v>1447</v>
      </c>
      <c r="CQ204" s="171" t="s">
        <v>1438</v>
      </c>
      <c r="CR204" s="110" t="s">
        <v>1457</v>
      </c>
      <c r="CS204" s="110" t="s">
        <v>1439</v>
      </c>
      <c r="CT204" s="110" t="s">
        <v>1440</v>
      </c>
      <c r="CU204" s="110" t="s">
        <v>1441</v>
      </c>
      <c r="CV204" s="110" t="s">
        <v>1442</v>
      </c>
      <c r="CW204" s="110" t="s">
        <v>1443</v>
      </c>
      <c r="CX204" s="110" t="s">
        <v>1444</v>
      </c>
      <c r="CY204" s="110" t="s">
        <v>1445</v>
      </c>
      <c r="CZ204" s="110" t="s">
        <v>1446</v>
      </c>
      <c r="DB204" s="426"/>
      <c r="DC204" s="170" t="s">
        <v>1447</v>
      </c>
      <c r="DD204" s="171" t="s">
        <v>1438</v>
      </c>
      <c r="DE204" s="110" t="s">
        <v>1457</v>
      </c>
      <c r="DF204" s="110" t="s">
        <v>1439</v>
      </c>
      <c r="DG204" s="110" t="s">
        <v>1440</v>
      </c>
      <c r="DH204" s="110" t="s">
        <v>1441</v>
      </c>
      <c r="DI204" s="110" t="s">
        <v>1442</v>
      </c>
      <c r="DJ204" s="110" t="s">
        <v>1443</v>
      </c>
      <c r="DK204" s="110" t="s">
        <v>1444</v>
      </c>
      <c r="DL204" s="110" t="s">
        <v>1445</v>
      </c>
      <c r="DM204" s="110" t="s">
        <v>1446</v>
      </c>
      <c r="DO204" s="426"/>
      <c r="DP204" s="170" t="s">
        <v>1447</v>
      </c>
      <c r="DQ204" s="171" t="s">
        <v>1438</v>
      </c>
      <c r="DR204" s="110" t="s">
        <v>1457</v>
      </c>
      <c r="DS204" s="110" t="s">
        <v>1439</v>
      </c>
      <c r="DT204" s="110" t="s">
        <v>1440</v>
      </c>
      <c r="DU204" s="110" t="s">
        <v>1441</v>
      </c>
      <c r="DV204" s="110" t="s">
        <v>1442</v>
      </c>
      <c r="DW204" s="110" t="s">
        <v>1443</v>
      </c>
      <c r="DX204" s="110" t="s">
        <v>1444</v>
      </c>
      <c r="DY204" s="110" t="s">
        <v>1445</v>
      </c>
      <c r="DZ204" s="110" t="s">
        <v>1446</v>
      </c>
    </row>
    <row r="205" spans="2:130" s="3" customFormat="1" ht="15" customHeight="1" x14ac:dyDescent="0.25">
      <c r="B205" s="426"/>
      <c r="C205" s="110" t="s">
        <v>1484</v>
      </c>
      <c r="D205" s="171" t="s">
        <v>1456</v>
      </c>
      <c r="E205" s="110" t="s">
        <v>1448</v>
      </c>
      <c r="F205" s="110" t="s">
        <v>1449</v>
      </c>
      <c r="G205" s="110" t="s">
        <v>1451</v>
      </c>
      <c r="H205" s="110" t="s">
        <v>1489</v>
      </c>
      <c r="I205" s="110" t="s">
        <v>1452</v>
      </c>
      <c r="J205" s="110" t="s">
        <v>1453</v>
      </c>
      <c r="K205" s="110" t="s">
        <v>1454</v>
      </c>
      <c r="L205" s="110" t="s">
        <v>1455</v>
      </c>
      <c r="M205" s="110" t="s">
        <v>1493</v>
      </c>
      <c r="N205" s="3" t="s">
        <v>447</v>
      </c>
      <c r="O205" s="426"/>
      <c r="P205" s="110" t="s">
        <v>1484</v>
      </c>
      <c r="Q205" s="171" t="s">
        <v>1456</v>
      </c>
      <c r="R205" s="110" t="s">
        <v>1448</v>
      </c>
      <c r="S205" s="110" t="s">
        <v>1449</v>
      </c>
      <c r="T205" s="110" t="s">
        <v>1451</v>
      </c>
      <c r="U205" s="110" t="s">
        <v>1489</v>
      </c>
      <c r="V205" s="110" t="s">
        <v>1452</v>
      </c>
      <c r="W205" s="110" t="s">
        <v>1453</v>
      </c>
      <c r="X205" s="110" t="s">
        <v>1454</v>
      </c>
      <c r="Y205" s="110" t="s">
        <v>1455</v>
      </c>
      <c r="Z205" s="110" t="s">
        <v>1493</v>
      </c>
      <c r="AB205" s="426"/>
      <c r="AC205" s="110" t="s">
        <v>1514</v>
      </c>
      <c r="AD205" s="171" t="s">
        <v>1505</v>
      </c>
      <c r="AE205" s="110" t="s">
        <v>1506</v>
      </c>
      <c r="AF205" s="110" t="s">
        <v>1507</v>
      </c>
      <c r="AG205" s="110" t="s">
        <v>1508</v>
      </c>
      <c r="AH205" s="110" t="s">
        <v>1509</v>
      </c>
      <c r="AI205" s="110" t="s">
        <v>1510</v>
      </c>
      <c r="AJ205" s="110" t="s">
        <v>1511</v>
      </c>
      <c r="AK205" s="110" t="s">
        <v>1538</v>
      </c>
      <c r="AL205" s="110" t="s">
        <v>1512</v>
      </c>
      <c r="AM205" s="110" t="s">
        <v>1513</v>
      </c>
      <c r="AO205" s="426"/>
      <c r="AP205" s="110" t="s">
        <v>1484</v>
      </c>
      <c r="AQ205" s="171" t="s">
        <v>1456</v>
      </c>
      <c r="AR205" s="110" t="s">
        <v>1448</v>
      </c>
      <c r="AS205" s="110" t="s">
        <v>1449</v>
      </c>
      <c r="AT205" s="110" t="s">
        <v>1451</v>
      </c>
      <c r="AU205" s="110" t="s">
        <v>1489</v>
      </c>
      <c r="AV205" s="110" t="s">
        <v>1452</v>
      </c>
      <c r="AW205" s="110" t="s">
        <v>1453</v>
      </c>
      <c r="AX205" s="110" t="s">
        <v>1454</v>
      </c>
      <c r="AY205" s="110" t="s">
        <v>1455</v>
      </c>
      <c r="AZ205" s="110" t="s">
        <v>1493</v>
      </c>
      <c r="BB205" s="426"/>
      <c r="BC205" s="110" t="s">
        <v>1514</v>
      </c>
      <c r="BD205" s="171" t="s">
        <v>1505</v>
      </c>
      <c r="BE205" s="110" t="s">
        <v>1506</v>
      </c>
      <c r="BF205" s="110" t="s">
        <v>1507</v>
      </c>
      <c r="BG205" s="110" t="s">
        <v>1508</v>
      </c>
      <c r="BH205" s="110" t="s">
        <v>1509</v>
      </c>
      <c r="BI205" s="110" t="s">
        <v>1510</v>
      </c>
      <c r="BJ205" s="110" t="s">
        <v>1511</v>
      </c>
      <c r="BK205" s="110" t="s">
        <v>1538</v>
      </c>
      <c r="BL205" s="110" t="s">
        <v>1512</v>
      </c>
      <c r="BM205" s="110" t="s">
        <v>1513</v>
      </c>
      <c r="BO205" s="426"/>
      <c r="BP205" s="110" t="s">
        <v>1484</v>
      </c>
      <c r="BQ205" s="171" t="s">
        <v>1456</v>
      </c>
      <c r="BR205" s="110" t="s">
        <v>1448</v>
      </c>
      <c r="BS205" s="110" t="s">
        <v>1449</v>
      </c>
      <c r="BT205" s="110" t="s">
        <v>1451</v>
      </c>
      <c r="BU205" s="110" t="s">
        <v>1489</v>
      </c>
      <c r="BV205" s="110" t="s">
        <v>1452</v>
      </c>
      <c r="BW205" s="110" t="s">
        <v>1453</v>
      </c>
      <c r="BX205" s="110" t="s">
        <v>1454</v>
      </c>
      <c r="BY205" s="110" t="s">
        <v>1455</v>
      </c>
      <c r="BZ205" s="110" t="s">
        <v>1493</v>
      </c>
      <c r="CB205" s="426"/>
      <c r="CC205" s="110" t="s">
        <v>1514</v>
      </c>
      <c r="CD205" s="171" t="s">
        <v>1505</v>
      </c>
      <c r="CE205" s="110" t="s">
        <v>1506</v>
      </c>
      <c r="CF205" s="110" t="s">
        <v>1507</v>
      </c>
      <c r="CG205" s="110" t="s">
        <v>1508</v>
      </c>
      <c r="CH205" s="110" t="s">
        <v>1509</v>
      </c>
      <c r="CI205" s="110" t="s">
        <v>1510</v>
      </c>
      <c r="CJ205" s="110" t="s">
        <v>1511</v>
      </c>
      <c r="CK205" s="110" t="s">
        <v>1538</v>
      </c>
      <c r="CL205" s="110" t="s">
        <v>1512</v>
      </c>
      <c r="CM205" s="110" t="s">
        <v>1513</v>
      </c>
      <c r="CO205" s="426"/>
      <c r="CP205" s="110" t="s">
        <v>1484</v>
      </c>
      <c r="CQ205" s="171" t="s">
        <v>1456</v>
      </c>
      <c r="CR205" s="110" t="s">
        <v>1448</v>
      </c>
      <c r="CS205" s="110" t="s">
        <v>1449</v>
      </c>
      <c r="CT205" s="110" t="s">
        <v>1451</v>
      </c>
      <c r="CU205" s="110" t="s">
        <v>1489</v>
      </c>
      <c r="CV205" s="110" t="s">
        <v>1452</v>
      </c>
      <c r="CW205" s="110" t="s">
        <v>1453</v>
      </c>
      <c r="CX205" s="110" t="s">
        <v>1454</v>
      </c>
      <c r="CY205" s="110" t="s">
        <v>1455</v>
      </c>
      <c r="CZ205" s="110" t="s">
        <v>1493</v>
      </c>
      <c r="DB205" s="426"/>
      <c r="DC205" s="110" t="s">
        <v>1484</v>
      </c>
      <c r="DD205" s="171" t="s">
        <v>1456</v>
      </c>
      <c r="DE205" s="110" t="s">
        <v>1448</v>
      </c>
      <c r="DF205" s="110" t="s">
        <v>1449</v>
      </c>
      <c r="DG205" s="110" t="s">
        <v>1451</v>
      </c>
      <c r="DH205" s="110" t="s">
        <v>1489</v>
      </c>
      <c r="DI205" s="110" t="s">
        <v>1452</v>
      </c>
      <c r="DJ205" s="110" t="s">
        <v>1453</v>
      </c>
      <c r="DK205" s="110" t="s">
        <v>1454</v>
      </c>
      <c r="DL205" s="110" t="s">
        <v>1455</v>
      </c>
      <c r="DM205" s="110" t="s">
        <v>1493</v>
      </c>
      <c r="DO205" s="426"/>
      <c r="DP205" s="110" t="s">
        <v>1484</v>
      </c>
      <c r="DQ205" s="171" t="s">
        <v>1456</v>
      </c>
      <c r="DR205" s="110" t="s">
        <v>1448</v>
      </c>
      <c r="DS205" s="110" t="s">
        <v>1449</v>
      </c>
      <c r="DT205" s="110" t="s">
        <v>1451</v>
      </c>
      <c r="DU205" s="110" t="s">
        <v>1489</v>
      </c>
      <c r="DV205" s="110" t="s">
        <v>1452</v>
      </c>
      <c r="DW205" s="110" t="s">
        <v>1453</v>
      </c>
      <c r="DX205" s="110" t="s">
        <v>1454</v>
      </c>
      <c r="DY205" s="110" t="s">
        <v>1455</v>
      </c>
      <c r="DZ205" s="110" t="s">
        <v>1493</v>
      </c>
    </row>
    <row r="206" spans="2:130" s="3" customFormat="1" ht="15" customHeight="1" x14ac:dyDescent="0.25">
      <c r="B206" s="426"/>
      <c r="C206" s="110" t="s">
        <v>1494</v>
      </c>
      <c r="D206" s="110" t="s">
        <v>1485</v>
      </c>
      <c r="E206" s="110" t="s">
        <v>1486</v>
      </c>
      <c r="F206" s="110" t="s">
        <v>1450</v>
      </c>
      <c r="G206" s="110" t="s">
        <v>1488</v>
      </c>
      <c r="H206" s="110" t="s">
        <v>1499</v>
      </c>
      <c r="I206" s="110" t="s">
        <v>1490</v>
      </c>
      <c r="J206" s="110" t="s">
        <v>1491</v>
      </c>
      <c r="K206" s="110" t="s">
        <v>1536</v>
      </c>
      <c r="L206" s="110" t="s">
        <v>1492</v>
      </c>
      <c r="M206" s="110" t="s">
        <v>1503</v>
      </c>
      <c r="O206" s="426"/>
      <c r="P206" s="110" t="s">
        <v>1494</v>
      </c>
      <c r="Q206" s="110" t="s">
        <v>1485</v>
      </c>
      <c r="R206" s="110" t="s">
        <v>1486</v>
      </c>
      <c r="S206" s="110" t="s">
        <v>1450</v>
      </c>
      <c r="T206" s="110" t="s">
        <v>1488</v>
      </c>
      <c r="U206" s="110" t="s">
        <v>1499</v>
      </c>
      <c r="V206" s="110" t="s">
        <v>1490</v>
      </c>
      <c r="W206" s="110" t="s">
        <v>1491</v>
      </c>
      <c r="X206" s="110" t="s">
        <v>1536</v>
      </c>
      <c r="Y206" s="110" t="s">
        <v>1492</v>
      </c>
      <c r="Z206" s="110" t="s">
        <v>1503</v>
      </c>
      <c r="AB206" s="426"/>
      <c r="AC206" s="110" t="s">
        <v>1524</v>
      </c>
      <c r="AD206" s="110" t="s">
        <v>1515</v>
      </c>
      <c r="AE206" s="110" t="s">
        <v>1516</v>
      </c>
      <c r="AF206" s="110" t="s">
        <v>1517</v>
      </c>
      <c r="AG206" s="3" t="s">
        <v>1518</v>
      </c>
      <c r="AH206" s="110" t="s">
        <v>1519</v>
      </c>
      <c r="AI206" s="110" t="s">
        <v>1520</v>
      </c>
      <c r="AJ206" s="110" t="s">
        <v>1521</v>
      </c>
      <c r="AK206" s="110" t="s">
        <v>1824</v>
      </c>
      <c r="AL206" s="110" t="s">
        <v>1522</v>
      </c>
      <c r="AM206" s="110" t="s">
        <v>1523</v>
      </c>
      <c r="AO206" s="426"/>
      <c r="AP206" s="110" t="s">
        <v>1494</v>
      </c>
      <c r="AQ206" s="110" t="s">
        <v>1485</v>
      </c>
      <c r="AR206" s="110" t="s">
        <v>1486</v>
      </c>
      <c r="AS206" s="110" t="s">
        <v>1450</v>
      </c>
      <c r="AT206" s="110" t="s">
        <v>1488</v>
      </c>
      <c r="AU206" s="110" t="s">
        <v>1499</v>
      </c>
      <c r="AV206" s="110" t="s">
        <v>1490</v>
      </c>
      <c r="AW206" s="110" t="s">
        <v>1491</v>
      </c>
      <c r="AX206" s="110" t="s">
        <v>1536</v>
      </c>
      <c r="AY206" s="110" t="s">
        <v>1492</v>
      </c>
      <c r="AZ206" s="110" t="s">
        <v>1503</v>
      </c>
      <c r="BB206" s="426"/>
      <c r="BC206" s="110" t="s">
        <v>1524</v>
      </c>
      <c r="BD206" s="110" t="s">
        <v>1515</v>
      </c>
      <c r="BE206" s="110" t="s">
        <v>1516</v>
      </c>
      <c r="BF206" s="110" t="s">
        <v>1517</v>
      </c>
      <c r="BG206" s="110" t="s">
        <v>1518</v>
      </c>
      <c r="BH206" s="110" t="s">
        <v>1519</v>
      </c>
      <c r="BI206" s="110" t="s">
        <v>1520</v>
      </c>
      <c r="BJ206" s="110" t="s">
        <v>1521</v>
      </c>
      <c r="BK206" s="110" t="s">
        <v>1824</v>
      </c>
      <c r="BL206" s="110" t="s">
        <v>1522</v>
      </c>
      <c r="BM206" s="110" t="s">
        <v>1523</v>
      </c>
      <c r="BO206" s="426"/>
      <c r="BP206" s="110" t="s">
        <v>1494</v>
      </c>
      <c r="BQ206" s="110" t="s">
        <v>1485</v>
      </c>
      <c r="BR206" s="110" t="s">
        <v>1486</v>
      </c>
      <c r="BS206" s="110" t="s">
        <v>1450</v>
      </c>
      <c r="BT206" s="110" t="s">
        <v>1488</v>
      </c>
      <c r="BU206" s="110" t="s">
        <v>1499</v>
      </c>
      <c r="BV206" s="110" t="s">
        <v>1490</v>
      </c>
      <c r="BW206" s="110" t="s">
        <v>1491</v>
      </c>
      <c r="BX206" s="110" t="s">
        <v>1536</v>
      </c>
      <c r="BY206" s="110" t="s">
        <v>1492</v>
      </c>
      <c r="BZ206" s="110" t="s">
        <v>1503</v>
      </c>
      <c r="CB206" s="426"/>
      <c r="CC206" s="110" t="s">
        <v>1524</v>
      </c>
      <c r="CD206" s="110" t="s">
        <v>1515</v>
      </c>
      <c r="CE206" s="110" t="s">
        <v>1516</v>
      </c>
      <c r="CF206" s="110" t="s">
        <v>1517</v>
      </c>
      <c r="CG206" s="110" t="s">
        <v>1518</v>
      </c>
      <c r="CH206" s="110" t="s">
        <v>1519</v>
      </c>
      <c r="CI206" s="110" t="s">
        <v>1520</v>
      </c>
      <c r="CJ206" s="110" t="s">
        <v>1521</v>
      </c>
      <c r="CK206" s="110" t="s">
        <v>1824</v>
      </c>
      <c r="CL206" s="110" t="s">
        <v>1522</v>
      </c>
      <c r="CM206" s="110" t="s">
        <v>1523</v>
      </c>
      <c r="CO206" s="426"/>
      <c r="CP206" s="110" t="s">
        <v>1494</v>
      </c>
      <c r="CQ206" s="110" t="s">
        <v>1485</v>
      </c>
      <c r="CR206" s="110" t="s">
        <v>1486</v>
      </c>
      <c r="CS206" s="110" t="s">
        <v>1450</v>
      </c>
      <c r="CT206" s="110" t="s">
        <v>1488</v>
      </c>
      <c r="CU206" s="110" t="s">
        <v>1499</v>
      </c>
      <c r="CV206" s="110" t="s">
        <v>1490</v>
      </c>
      <c r="CW206" s="110" t="s">
        <v>1491</v>
      </c>
      <c r="CX206" s="110" t="s">
        <v>1536</v>
      </c>
      <c r="CY206" s="110" t="s">
        <v>1492</v>
      </c>
      <c r="CZ206" s="110" t="s">
        <v>1503</v>
      </c>
      <c r="DB206" s="426"/>
      <c r="DC206" s="110" t="s">
        <v>1494</v>
      </c>
      <c r="DD206" s="110" t="s">
        <v>1485</v>
      </c>
      <c r="DE206" s="110" t="s">
        <v>1486</v>
      </c>
      <c r="DF206" s="110" t="s">
        <v>1450</v>
      </c>
      <c r="DG206" s="110" t="s">
        <v>1488</v>
      </c>
      <c r="DH206" s="110" t="s">
        <v>1499</v>
      </c>
      <c r="DI206" s="110" t="s">
        <v>1490</v>
      </c>
      <c r="DJ206" s="110" t="s">
        <v>1491</v>
      </c>
      <c r="DK206" s="110" t="s">
        <v>1536</v>
      </c>
      <c r="DL206" s="110" t="s">
        <v>1492</v>
      </c>
      <c r="DM206" s="110" t="s">
        <v>1503</v>
      </c>
      <c r="DO206" s="426"/>
      <c r="DP206" s="110" t="s">
        <v>1494</v>
      </c>
      <c r="DQ206" s="110" t="s">
        <v>1485</v>
      </c>
      <c r="DR206" s="110" t="s">
        <v>1486</v>
      </c>
      <c r="DS206" s="110" t="s">
        <v>1450</v>
      </c>
      <c r="DT206" s="110" t="s">
        <v>1488</v>
      </c>
      <c r="DU206" s="110" t="s">
        <v>1499</v>
      </c>
      <c r="DV206" s="110" t="s">
        <v>1490</v>
      </c>
      <c r="DW206" s="110" t="s">
        <v>1491</v>
      </c>
      <c r="DX206" s="110" t="s">
        <v>1536</v>
      </c>
      <c r="DY206" s="110" t="s">
        <v>1492</v>
      </c>
      <c r="DZ206" s="110" t="s">
        <v>1503</v>
      </c>
    </row>
    <row r="207" spans="2:130" s="3" customFormat="1" ht="15" customHeight="1" x14ac:dyDescent="0.25">
      <c r="B207" s="426"/>
      <c r="C207" s="110" t="s">
        <v>1504</v>
      </c>
      <c r="D207" s="110" t="s">
        <v>1495</v>
      </c>
      <c r="E207" s="110" t="s">
        <v>1496</v>
      </c>
      <c r="F207" s="110" t="s">
        <v>1487</v>
      </c>
      <c r="G207" s="110" t="s">
        <v>1498</v>
      </c>
      <c r="H207" s="110" t="s">
        <v>1509</v>
      </c>
      <c r="I207" s="110" t="s">
        <v>1500</v>
      </c>
      <c r="J207" s="110" t="s">
        <v>1501</v>
      </c>
      <c r="K207" s="110" t="s">
        <v>1537</v>
      </c>
      <c r="L207" s="110" t="s">
        <v>1502</v>
      </c>
      <c r="M207" s="110" t="s">
        <v>1513</v>
      </c>
      <c r="N207" s="3" t="s">
        <v>447</v>
      </c>
      <c r="O207" s="426"/>
      <c r="P207" s="110" t="s">
        <v>1504</v>
      </c>
      <c r="Q207" s="110" t="s">
        <v>1495</v>
      </c>
      <c r="R207" s="110" t="s">
        <v>1496</v>
      </c>
      <c r="S207" s="110" t="s">
        <v>1487</v>
      </c>
      <c r="T207" s="110" t="s">
        <v>1498</v>
      </c>
      <c r="U207" s="110" t="s">
        <v>1509</v>
      </c>
      <c r="V207" s="110" t="s">
        <v>1500</v>
      </c>
      <c r="W207" s="110" t="s">
        <v>1501</v>
      </c>
      <c r="X207" s="110" t="s">
        <v>1537</v>
      </c>
      <c r="Y207" s="110" t="s">
        <v>1502</v>
      </c>
      <c r="Z207" s="110" t="s">
        <v>1513</v>
      </c>
      <c r="AB207" s="426"/>
      <c r="AC207" s="110" t="s">
        <v>447</v>
      </c>
      <c r="AD207" s="110" t="s">
        <v>1525</v>
      </c>
      <c r="AE207" s="110" t="s">
        <v>1526</v>
      </c>
      <c r="AF207" s="110" t="s">
        <v>1527</v>
      </c>
      <c r="AG207" s="110" t="s">
        <v>1528</v>
      </c>
      <c r="AH207" s="110" t="s">
        <v>1529</v>
      </c>
      <c r="AI207" s="110" t="s">
        <v>1530</v>
      </c>
      <c r="AJ207" s="110" t="s">
        <v>1531</v>
      </c>
      <c r="AK207" s="110" t="s">
        <v>1539</v>
      </c>
      <c r="AL207" s="110" t="s">
        <v>1532</v>
      </c>
      <c r="AM207" s="110" t="s">
        <v>1533</v>
      </c>
      <c r="AO207" s="426"/>
      <c r="AP207" s="110" t="s">
        <v>1504</v>
      </c>
      <c r="AQ207" s="110" t="s">
        <v>1495</v>
      </c>
      <c r="AR207" s="110" t="s">
        <v>1496</v>
      </c>
      <c r="AS207" s="110" t="s">
        <v>1487</v>
      </c>
      <c r="AT207" s="110" t="s">
        <v>1498</v>
      </c>
      <c r="AU207" s="110" t="s">
        <v>1509</v>
      </c>
      <c r="AV207" s="110" t="s">
        <v>1500</v>
      </c>
      <c r="AW207" s="110" t="s">
        <v>1501</v>
      </c>
      <c r="AX207" s="110" t="s">
        <v>1537</v>
      </c>
      <c r="AY207" s="110" t="s">
        <v>1502</v>
      </c>
      <c r="AZ207" s="110" t="s">
        <v>1513</v>
      </c>
      <c r="BB207" s="426"/>
      <c r="BC207" s="110" t="s">
        <v>447</v>
      </c>
      <c r="BD207" s="110" t="s">
        <v>1525</v>
      </c>
      <c r="BE207" s="110" t="s">
        <v>1526</v>
      </c>
      <c r="BF207" s="110" t="s">
        <v>1527</v>
      </c>
      <c r="BG207" s="110" t="s">
        <v>1528</v>
      </c>
      <c r="BH207" s="110" t="s">
        <v>1529</v>
      </c>
      <c r="BI207" s="110" t="s">
        <v>1530</v>
      </c>
      <c r="BJ207" s="110" t="s">
        <v>1531</v>
      </c>
      <c r="BK207" s="110" t="s">
        <v>1539</v>
      </c>
      <c r="BL207" s="110" t="s">
        <v>1532</v>
      </c>
      <c r="BM207" s="110" t="s">
        <v>1533</v>
      </c>
      <c r="BO207" s="426"/>
      <c r="BP207" s="110" t="s">
        <v>1504</v>
      </c>
      <c r="BQ207" s="110" t="s">
        <v>1495</v>
      </c>
      <c r="BR207" s="110" t="s">
        <v>1496</v>
      </c>
      <c r="BS207" s="110" t="s">
        <v>1487</v>
      </c>
      <c r="BT207" s="110" t="s">
        <v>1498</v>
      </c>
      <c r="BU207" s="110" t="s">
        <v>1509</v>
      </c>
      <c r="BV207" s="110" t="s">
        <v>1500</v>
      </c>
      <c r="BW207" s="110" t="s">
        <v>1501</v>
      </c>
      <c r="BX207" s="110" t="s">
        <v>1537</v>
      </c>
      <c r="BY207" s="110" t="s">
        <v>1502</v>
      </c>
      <c r="BZ207" s="110" t="s">
        <v>1513</v>
      </c>
      <c r="CB207" s="426"/>
      <c r="CC207" s="110" t="s">
        <v>447</v>
      </c>
      <c r="CD207" s="110" t="s">
        <v>1525</v>
      </c>
      <c r="CE207" s="110" t="s">
        <v>1526</v>
      </c>
      <c r="CF207" s="110" t="s">
        <v>1527</v>
      </c>
      <c r="CG207" s="110" t="s">
        <v>1528</v>
      </c>
      <c r="CH207" s="110" t="s">
        <v>1529</v>
      </c>
      <c r="CI207" s="110" t="s">
        <v>1530</v>
      </c>
      <c r="CJ207" s="110" t="s">
        <v>1531</v>
      </c>
      <c r="CK207" s="110" t="s">
        <v>1539</v>
      </c>
      <c r="CL207" s="110" t="s">
        <v>1532</v>
      </c>
      <c r="CM207" s="110" t="s">
        <v>1533</v>
      </c>
      <c r="CO207" s="426"/>
      <c r="CP207" s="110" t="s">
        <v>1504</v>
      </c>
      <c r="CQ207" s="110" t="s">
        <v>1495</v>
      </c>
      <c r="CR207" s="110" t="s">
        <v>1496</v>
      </c>
      <c r="CS207" s="110" t="s">
        <v>1487</v>
      </c>
      <c r="CT207" s="110" t="s">
        <v>1498</v>
      </c>
      <c r="CU207" s="110" t="s">
        <v>1509</v>
      </c>
      <c r="CV207" s="110" t="s">
        <v>1500</v>
      </c>
      <c r="CW207" s="110" t="s">
        <v>1501</v>
      </c>
      <c r="CX207" s="110" t="s">
        <v>1537</v>
      </c>
      <c r="CY207" s="110" t="s">
        <v>1502</v>
      </c>
      <c r="CZ207" s="110" t="s">
        <v>1513</v>
      </c>
      <c r="DB207" s="426"/>
      <c r="DC207" s="110" t="s">
        <v>1504</v>
      </c>
      <c r="DD207" s="110" t="s">
        <v>1495</v>
      </c>
      <c r="DE207" s="110" t="s">
        <v>1496</v>
      </c>
      <c r="DF207" s="110" t="s">
        <v>1487</v>
      </c>
      <c r="DG207" s="110" t="s">
        <v>1498</v>
      </c>
      <c r="DH207" s="110" t="s">
        <v>1509</v>
      </c>
      <c r="DI207" s="110" t="s">
        <v>1500</v>
      </c>
      <c r="DJ207" s="110" t="s">
        <v>1501</v>
      </c>
      <c r="DK207" s="110" t="s">
        <v>1537</v>
      </c>
      <c r="DL207" s="110" t="s">
        <v>1502</v>
      </c>
      <c r="DM207" s="110" t="s">
        <v>1513</v>
      </c>
      <c r="DO207" s="426"/>
      <c r="DP207" s="110" t="s">
        <v>1504</v>
      </c>
      <c r="DQ207" s="110" t="s">
        <v>1495</v>
      </c>
      <c r="DR207" s="110" t="s">
        <v>1496</v>
      </c>
      <c r="DS207" s="110" t="s">
        <v>1487</v>
      </c>
      <c r="DT207" s="110" t="s">
        <v>1498</v>
      </c>
      <c r="DU207" s="110" t="s">
        <v>1509</v>
      </c>
      <c r="DV207" s="110" t="s">
        <v>1500</v>
      </c>
      <c r="DW207" s="110" t="s">
        <v>1501</v>
      </c>
      <c r="DX207" s="110" t="s">
        <v>1537</v>
      </c>
      <c r="DY207" s="110" t="s">
        <v>1502</v>
      </c>
      <c r="DZ207" s="110" t="s">
        <v>1513</v>
      </c>
    </row>
    <row r="208" spans="2:130" s="3" customFormat="1" ht="15" customHeight="1" x14ac:dyDescent="0.25">
      <c r="B208" s="426"/>
      <c r="C208" s="110" t="s">
        <v>1514</v>
      </c>
      <c r="D208" s="110" t="s">
        <v>1505</v>
      </c>
      <c r="E208" s="110" t="s">
        <v>1506</v>
      </c>
      <c r="F208" s="110" t="s">
        <v>1497</v>
      </c>
      <c r="G208" s="110" t="s">
        <v>1508</v>
      </c>
      <c r="H208" s="110" t="s">
        <v>1519</v>
      </c>
      <c r="I208" s="110" t="s">
        <v>1510</v>
      </c>
      <c r="J208" s="110" t="s">
        <v>1511</v>
      </c>
      <c r="K208" s="110" t="s">
        <v>1538</v>
      </c>
      <c r="L208" s="110" t="s">
        <v>1512</v>
      </c>
      <c r="M208" s="110" t="s">
        <v>1523</v>
      </c>
      <c r="N208" s="3" t="s">
        <v>447</v>
      </c>
      <c r="O208" s="426"/>
      <c r="P208" s="110" t="s">
        <v>1514</v>
      </c>
      <c r="Q208" s="110" t="s">
        <v>1505</v>
      </c>
      <c r="R208" s="110" t="s">
        <v>1506</v>
      </c>
      <c r="S208" s="110" t="s">
        <v>1497</v>
      </c>
      <c r="T208" s="110" t="s">
        <v>1508</v>
      </c>
      <c r="U208" s="110" t="s">
        <v>1519</v>
      </c>
      <c r="V208" s="110" t="s">
        <v>1510</v>
      </c>
      <c r="W208" s="110" t="s">
        <v>1511</v>
      </c>
      <c r="X208" s="110" t="s">
        <v>1538</v>
      </c>
      <c r="Y208" s="110" t="s">
        <v>1512</v>
      </c>
      <c r="Z208" s="110" t="s">
        <v>1523</v>
      </c>
      <c r="AB208" s="426"/>
      <c r="AC208" s="110" t="s">
        <v>447</v>
      </c>
      <c r="AD208" s="110" t="s">
        <v>447</v>
      </c>
      <c r="AE208" s="110" t="s">
        <v>447</v>
      </c>
      <c r="AF208" s="110" t="s">
        <v>447</v>
      </c>
      <c r="AG208" s="110" t="s">
        <v>447</v>
      </c>
      <c r="AH208" s="110" t="s">
        <v>447</v>
      </c>
      <c r="AI208" s="110" t="s">
        <v>447</v>
      </c>
      <c r="AJ208" s="110" t="s">
        <v>447</v>
      </c>
      <c r="AK208" s="110" t="s">
        <v>447</v>
      </c>
      <c r="AL208" s="110" t="s">
        <v>447</v>
      </c>
      <c r="AM208" s="110" t="s">
        <v>447</v>
      </c>
      <c r="AO208" s="426"/>
      <c r="AP208" s="110" t="s">
        <v>1514</v>
      </c>
      <c r="AQ208" s="110" t="s">
        <v>1505</v>
      </c>
      <c r="AR208" s="110" t="s">
        <v>1506</v>
      </c>
      <c r="AS208" s="110" t="s">
        <v>1497</v>
      </c>
      <c r="AT208" s="110" t="s">
        <v>1508</v>
      </c>
      <c r="AU208" s="110" t="s">
        <v>1519</v>
      </c>
      <c r="AV208" s="110" t="s">
        <v>1510</v>
      </c>
      <c r="AW208" s="110" t="s">
        <v>1511</v>
      </c>
      <c r="AX208" s="110" t="s">
        <v>1538</v>
      </c>
      <c r="AY208" s="110" t="s">
        <v>1512</v>
      </c>
      <c r="AZ208" s="110" t="s">
        <v>1523</v>
      </c>
      <c r="BB208" s="426"/>
      <c r="BC208" s="110" t="s">
        <v>447</v>
      </c>
      <c r="BD208" s="110" t="s">
        <v>447</v>
      </c>
      <c r="BE208" s="110" t="s">
        <v>447</v>
      </c>
      <c r="BF208" s="110" t="s">
        <v>447</v>
      </c>
      <c r="BG208" s="110" t="s">
        <v>447</v>
      </c>
      <c r="BH208" s="110" t="s">
        <v>447</v>
      </c>
      <c r="BI208" s="110" t="s">
        <v>447</v>
      </c>
      <c r="BJ208" s="110" t="s">
        <v>447</v>
      </c>
      <c r="BK208" s="110" t="s">
        <v>447</v>
      </c>
      <c r="BL208" s="110" t="s">
        <v>447</v>
      </c>
      <c r="BM208" s="110" t="s">
        <v>447</v>
      </c>
      <c r="BO208" s="426"/>
      <c r="BP208" s="110" t="s">
        <v>1514</v>
      </c>
      <c r="BQ208" s="110" t="s">
        <v>1505</v>
      </c>
      <c r="BR208" s="110" t="s">
        <v>1506</v>
      </c>
      <c r="BS208" s="110" t="s">
        <v>1497</v>
      </c>
      <c r="BT208" s="110" t="s">
        <v>1508</v>
      </c>
      <c r="BU208" s="110" t="s">
        <v>1519</v>
      </c>
      <c r="BV208" s="110" t="s">
        <v>1510</v>
      </c>
      <c r="BW208" s="110" t="s">
        <v>1511</v>
      </c>
      <c r="BX208" s="110" t="s">
        <v>1538</v>
      </c>
      <c r="BY208" s="110" t="s">
        <v>1512</v>
      </c>
      <c r="BZ208" s="110" t="s">
        <v>1523</v>
      </c>
      <c r="CB208" s="426"/>
      <c r="CC208" s="110" t="s">
        <v>447</v>
      </c>
      <c r="CD208" s="110" t="s">
        <v>447</v>
      </c>
      <c r="CE208" s="110" t="s">
        <v>447</v>
      </c>
      <c r="CF208" s="110" t="s">
        <v>447</v>
      </c>
      <c r="CG208" s="110" t="s">
        <v>447</v>
      </c>
      <c r="CH208" s="110" t="s">
        <v>447</v>
      </c>
      <c r="CI208" s="110" t="s">
        <v>447</v>
      </c>
      <c r="CJ208" s="110" t="s">
        <v>447</v>
      </c>
      <c r="CK208" s="110" t="s">
        <v>447</v>
      </c>
      <c r="CL208" s="110" t="s">
        <v>447</v>
      </c>
      <c r="CM208" s="110" t="s">
        <v>447</v>
      </c>
      <c r="CO208" s="426"/>
      <c r="CP208" s="110" t="s">
        <v>1514</v>
      </c>
      <c r="CQ208" s="110" t="s">
        <v>1505</v>
      </c>
      <c r="CR208" s="110" t="s">
        <v>1506</v>
      </c>
      <c r="CS208" s="110" t="s">
        <v>1497</v>
      </c>
      <c r="CT208" s="110" t="s">
        <v>1508</v>
      </c>
      <c r="CU208" s="110" t="s">
        <v>1519</v>
      </c>
      <c r="CV208" s="110" t="s">
        <v>1510</v>
      </c>
      <c r="CW208" s="110" t="s">
        <v>1511</v>
      </c>
      <c r="CX208" s="110" t="s">
        <v>1538</v>
      </c>
      <c r="CY208" s="110" t="s">
        <v>1512</v>
      </c>
      <c r="CZ208" s="110" t="s">
        <v>1523</v>
      </c>
      <c r="DB208" s="426"/>
      <c r="DC208" s="110" t="s">
        <v>1514</v>
      </c>
      <c r="DD208" s="110" t="s">
        <v>1505</v>
      </c>
      <c r="DE208" s="110" t="s">
        <v>1506</v>
      </c>
      <c r="DF208" s="110" t="s">
        <v>1497</v>
      </c>
      <c r="DG208" s="110" t="s">
        <v>1508</v>
      </c>
      <c r="DH208" s="110" t="s">
        <v>1519</v>
      </c>
      <c r="DI208" s="110" t="s">
        <v>1510</v>
      </c>
      <c r="DJ208" s="110" t="s">
        <v>1511</v>
      </c>
      <c r="DK208" s="110" t="s">
        <v>1538</v>
      </c>
      <c r="DL208" s="110" t="s">
        <v>1512</v>
      </c>
      <c r="DM208" s="110" t="s">
        <v>1523</v>
      </c>
      <c r="DO208" s="426"/>
      <c r="DP208" s="110" t="s">
        <v>1514</v>
      </c>
      <c r="DQ208" s="110" t="s">
        <v>1505</v>
      </c>
      <c r="DR208" s="110" t="s">
        <v>1506</v>
      </c>
      <c r="DS208" s="110" t="s">
        <v>1497</v>
      </c>
      <c r="DT208" s="110" t="s">
        <v>1508</v>
      </c>
      <c r="DU208" s="110" t="s">
        <v>1519</v>
      </c>
      <c r="DV208" s="110" t="s">
        <v>1510</v>
      </c>
      <c r="DW208" s="110" t="s">
        <v>1511</v>
      </c>
      <c r="DX208" s="110" t="s">
        <v>1538</v>
      </c>
      <c r="DY208" s="110" t="s">
        <v>1512</v>
      </c>
      <c r="DZ208" s="110" t="s">
        <v>1523</v>
      </c>
    </row>
    <row r="209" spans="2:130" s="3" customFormat="1" ht="15" customHeight="1" x14ac:dyDescent="0.25">
      <c r="B209" s="426"/>
      <c r="C209" s="110" t="s">
        <v>1524</v>
      </c>
      <c r="D209" s="110" t="s">
        <v>1515</v>
      </c>
      <c r="E209" s="110" t="s">
        <v>1516</v>
      </c>
      <c r="F209" s="110" t="s">
        <v>1507</v>
      </c>
      <c r="G209" s="110" t="s">
        <v>1518</v>
      </c>
      <c r="H209" s="110" t="s">
        <v>1529</v>
      </c>
      <c r="I209" s="110" t="s">
        <v>1520</v>
      </c>
      <c r="J209" s="110" t="s">
        <v>1521</v>
      </c>
      <c r="K209" s="110" t="s">
        <v>1824</v>
      </c>
      <c r="L209" s="110" t="s">
        <v>1522</v>
      </c>
      <c r="M209" s="110" t="s">
        <v>1533</v>
      </c>
      <c r="N209" s="3" t="s">
        <v>447</v>
      </c>
      <c r="O209" s="426"/>
      <c r="P209" s="110" t="s">
        <v>1524</v>
      </c>
      <c r="Q209" s="110" t="s">
        <v>1515</v>
      </c>
      <c r="R209" s="110" t="s">
        <v>1516</v>
      </c>
      <c r="S209" s="110" t="s">
        <v>1507</v>
      </c>
      <c r="T209" s="3" t="s">
        <v>1518</v>
      </c>
      <c r="U209" s="110" t="s">
        <v>1529</v>
      </c>
      <c r="V209" s="110" t="s">
        <v>1520</v>
      </c>
      <c r="W209" s="110" t="s">
        <v>1521</v>
      </c>
      <c r="X209" s="110" t="s">
        <v>1824</v>
      </c>
      <c r="Y209" s="110" t="s">
        <v>1522</v>
      </c>
      <c r="Z209" s="110" t="s">
        <v>1533</v>
      </c>
      <c r="AB209" s="426"/>
      <c r="AC209" s="110" t="s">
        <v>447</v>
      </c>
      <c r="AD209" s="110" t="s">
        <v>447</v>
      </c>
      <c r="AE209" s="110" t="s">
        <v>447</v>
      </c>
      <c r="AF209" s="110" t="s">
        <v>447</v>
      </c>
      <c r="AG209" s="110" t="s">
        <v>447</v>
      </c>
      <c r="AH209" s="110" t="s">
        <v>447</v>
      </c>
      <c r="AI209" s="110" t="s">
        <v>447</v>
      </c>
      <c r="AJ209" s="110" t="s">
        <v>447</v>
      </c>
      <c r="AK209" s="110" t="s">
        <v>447</v>
      </c>
      <c r="AL209" s="110" t="s">
        <v>447</v>
      </c>
      <c r="AM209" s="110" t="s">
        <v>447</v>
      </c>
      <c r="AO209" s="426"/>
      <c r="AP209" s="110" t="s">
        <v>1524</v>
      </c>
      <c r="AQ209" s="110" t="s">
        <v>1515</v>
      </c>
      <c r="AR209" s="110" t="s">
        <v>1516</v>
      </c>
      <c r="AS209" s="110" t="s">
        <v>1507</v>
      </c>
      <c r="AT209" s="110" t="s">
        <v>1518</v>
      </c>
      <c r="AU209" s="110" t="s">
        <v>1529</v>
      </c>
      <c r="AV209" s="110" t="s">
        <v>1520</v>
      </c>
      <c r="AW209" s="110" t="s">
        <v>1521</v>
      </c>
      <c r="AX209" s="110" t="s">
        <v>1824</v>
      </c>
      <c r="AY209" s="110" t="s">
        <v>1825</v>
      </c>
      <c r="AZ209" s="110" t="s">
        <v>1533</v>
      </c>
      <c r="BB209" s="426"/>
      <c r="BC209" s="110" t="s">
        <v>447</v>
      </c>
      <c r="BD209" s="110" t="s">
        <v>447</v>
      </c>
      <c r="BE209" s="110" t="s">
        <v>447</v>
      </c>
      <c r="BF209" s="110" t="s">
        <v>447</v>
      </c>
      <c r="BG209" s="110" t="s">
        <v>447</v>
      </c>
      <c r="BH209" s="110" t="s">
        <v>447</v>
      </c>
      <c r="BI209" s="110" t="s">
        <v>447</v>
      </c>
      <c r="BJ209" s="110" t="s">
        <v>447</v>
      </c>
      <c r="BK209" s="110" t="s">
        <v>447</v>
      </c>
      <c r="BL209" s="110" t="s">
        <v>447</v>
      </c>
      <c r="BM209" s="110" t="s">
        <v>447</v>
      </c>
      <c r="BO209" s="426"/>
      <c r="BP209" s="110" t="s">
        <v>1524</v>
      </c>
      <c r="BQ209" s="110" t="s">
        <v>1515</v>
      </c>
      <c r="BR209" s="110" t="s">
        <v>1516</v>
      </c>
      <c r="BS209" s="110" t="s">
        <v>1507</v>
      </c>
      <c r="BT209" s="110" t="s">
        <v>1518</v>
      </c>
      <c r="BU209" s="110" t="s">
        <v>1529</v>
      </c>
      <c r="BV209" s="110" t="s">
        <v>1520</v>
      </c>
      <c r="BW209" s="110" t="s">
        <v>1521</v>
      </c>
      <c r="BX209" s="110" t="s">
        <v>1824</v>
      </c>
      <c r="BY209" s="110" t="s">
        <v>1522</v>
      </c>
      <c r="BZ209" s="110" t="s">
        <v>1533</v>
      </c>
      <c r="CB209" s="426"/>
      <c r="CC209" s="110" t="s">
        <v>447</v>
      </c>
      <c r="CD209" s="110" t="s">
        <v>447</v>
      </c>
      <c r="CE209" s="110" t="s">
        <v>447</v>
      </c>
      <c r="CF209" s="110" t="s">
        <v>447</v>
      </c>
      <c r="CG209" s="110" t="s">
        <v>447</v>
      </c>
      <c r="CH209" s="110" t="s">
        <v>447</v>
      </c>
      <c r="CI209" s="110" t="s">
        <v>447</v>
      </c>
      <c r="CJ209" s="110" t="s">
        <v>447</v>
      </c>
      <c r="CK209" s="110" t="s">
        <v>447</v>
      </c>
      <c r="CL209" s="110" t="s">
        <v>447</v>
      </c>
      <c r="CM209" s="110" t="s">
        <v>447</v>
      </c>
      <c r="CO209" s="426"/>
      <c r="CP209" s="110" t="s">
        <v>1524</v>
      </c>
      <c r="CQ209" s="110" t="s">
        <v>1515</v>
      </c>
      <c r="CR209" s="110" t="s">
        <v>1516</v>
      </c>
      <c r="CS209" s="110" t="s">
        <v>1507</v>
      </c>
      <c r="CT209" s="110" t="s">
        <v>1518</v>
      </c>
      <c r="CU209" s="110" t="s">
        <v>1529</v>
      </c>
      <c r="CV209" s="110" t="s">
        <v>1520</v>
      </c>
      <c r="CW209" s="110" t="s">
        <v>1521</v>
      </c>
      <c r="CX209" s="110" t="s">
        <v>1824</v>
      </c>
      <c r="CY209" s="110" t="s">
        <v>1522</v>
      </c>
      <c r="CZ209" s="110" t="s">
        <v>1533</v>
      </c>
      <c r="DB209" s="426"/>
      <c r="DC209" s="110" t="s">
        <v>1524</v>
      </c>
      <c r="DD209" s="110" t="s">
        <v>1515</v>
      </c>
      <c r="DE209" s="110" t="s">
        <v>1516</v>
      </c>
      <c r="DF209" s="110" t="s">
        <v>1507</v>
      </c>
      <c r="DG209" s="110" t="s">
        <v>1518</v>
      </c>
      <c r="DH209" s="110" t="s">
        <v>1529</v>
      </c>
      <c r="DI209" s="110" t="s">
        <v>1520</v>
      </c>
      <c r="DJ209" s="110" t="s">
        <v>1521</v>
      </c>
      <c r="DK209" s="110" t="s">
        <v>1824</v>
      </c>
      <c r="DL209" s="110" t="s">
        <v>1522</v>
      </c>
      <c r="DM209" s="110" t="s">
        <v>1533</v>
      </c>
      <c r="DO209" s="426"/>
      <c r="DP209" s="110" t="s">
        <v>1524</v>
      </c>
      <c r="DQ209" s="110" t="s">
        <v>1515</v>
      </c>
      <c r="DR209" s="110" t="s">
        <v>1516</v>
      </c>
      <c r="DS209" s="110" t="s">
        <v>1507</v>
      </c>
      <c r="DT209" s="3" t="s">
        <v>1518</v>
      </c>
      <c r="DU209" s="110" t="s">
        <v>1529</v>
      </c>
      <c r="DV209" s="110" t="s">
        <v>1520</v>
      </c>
      <c r="DW209" s="110" t="s">
        <v>1521</v>
      </c>
      <c r="DX209" s="110" t="s">
        <v>1824</v>
      </c>
      <c r="DY209" s="110" t="s">
        <v>1522</v>
      </c>
      <c r="DZ209" s="110" t="s">
        <v>1533</v>
      </c>
    </row>
    <row r="210" spans="2:130" s="3" customFormat="1" ht="15" customHeight="1" x14ac:dyDescent="0.25">
      <c r="B210" s="426"/>
      <c r="C210" s="110" t="s">
        <v>447</v>
      </c>
      <c r="D210" s="110" t="s">
        <v>1525</v>
      </c>
      <c r="E210" s="110" t="s">
        <v>1526</v>
      </c>
      <c r="F210" s="110" t="s">
        <v>1517</v>
      </c>
      <c r="G210" s="110" t="s">
        <v>1528</v>
      </c>
      <c r="H210" s="110" t="s">
        <v>447</v>
      </c>
      <c r="I210" s="110" t="s">
        <v>1530</v>
      </c>
      <c r="J210" s="110" t="s">
        <v>1531</v>
      </c>
      <c r="K210" s="110" t="s">
        <v>1539</v>
      </c>
      <c r="L210" s="110" t="s">
        <v>1532</v>
      </c>
      <c r="M210" s="110"/>
      <c r="N210" s="3" t="s">
        <v>447</v>
      </c>
      <c r="O210" s="426"/>
      <c r="P210" s="110" t="s">
        <v>447</v>
      </c>
      <c r="Q210" s="110" t="s">
        <v>1525</v>
      </c>
      <c r="R210" s="110" t="s">
        <v>1526</v>
      </c>
      <c r="S210" s="110" t="s">
        <v>1517</v>
      </c>
      <c r="T210" s="110" t="s">
        <v>1528</v>
      </c>
      <c r="U210" s="110" t="s">
        <v>447</v>
      </c>
      <c r="V210" s="110" t="s">
        <v>1530</v>
      </c>
      <c r="W210" s="110" t="s">
        <v>1531</v>
      </c>
      <c r="X210" s="110" t="s">
        <v>1539</v>
      </c>
      <c r="Y210" s="110" t="s">
        <v>1532</v>
      </c>
      <c r="Z210" s="110" t="s">
        <v>447</v>
      </c>
      <c r="AB210" s="426"/>
      <c r="AC210" s="110" t="s">
        <v>447</v>
      </c>
      <c r="AD210" s="110" t="s">
        <v>447</v>
      </c>
      <c r="AE210" s="110" t="s">
        <v>447</v>
      </c>
      <c r="AF210" s="110" t="s">
        <v>447</v>
      </c>
      <c r="AG210" s="110" t="s">
        <v>447</v>
      </c>
      <c r="AH210" s="110" t="s">
        <v>447</v>
      </c>
      <c r="AI210" s="110" t="s">
        <v>447</v>
      </c>
      <c r="AJ210" s="110" t="s">
        <v>447</v>
      </c>
      <c r="AK210" s="110" t="s">
        <v>447</v>
      </c>
      <c r="AL210" s="110" t="s">
        <v>447</v>
      </c>
      <c r="AM210" s="110" t="s">
        <v>447</v>
      </c>
      <c r="AO210" s="426"/>
      <c r="AP210" s="110" t="s">
        <v>447</v>
      </c>
      <c r="AQ210" s="110" t="s">
        <v>1525</v>
      </c>
      <c r="AR210" s="110" t="s">
        <v>1526</v>
      </c>
      <c r="AS210" s="110" t="s">
        <v>1517</v>
      </c>
      <c r="AT210" s="110" t="s">
        <v>1528</v>
      </c>
      <c r="AU210" s="110" t="s">
        <v>447</v>
      </c>
      <c r="AV210" s="110" t="s">
        <v>1530</v>
      </c>
      <c r="AW210" s="110" t="s">
        <v>1531</v>
      </c>
      <c r="AX210" s="110" t="s">
        <v>1539</v>
      </c>
      <c r="AY210" s="110" t="s">
        <v>1532</v>
      </c>
      <c r="AZ210" s="110" t="s">
        <v>447</v>
      </c>
      <c r="BB210" s="426"/>
      <c r="BC210" s="110" t="s">
        <v>447</v>
      </c>
      <c r="BD210" s="110" t="s">
        <v>447</v>
      </c>
      <c r="BE210" s="110" t="s">
        <v>447</v>
      </c>
      <c r="BF210" s="110" t="s">
        <v>447</v>
      </c>
      <c r="BG210" s="110" t="s">
        <v>447</v>
      </c>
      <c r="BH210" s="110" t="s">
        <v>447</v>
      </c>
      <c r="BI210" s="110" t="s">
        <v>447</v>
      </c>
      <c r="BJ210" s="110" t="s">
        <v>447</v>
      </c>
      <c r="BK210" s="110" t="s">
        <v>447</v>
      </c>
      <c r="BL210" s="110" t="s">
        <v>447</v>
      </c>
      <c r="BM210" s="110" t="s">
        <v>447</v>
      </c>
      <c r="BO210" s="426"/>
      <c r="BP210" s="110" t="s">
        <v>447</v>
      </c>
      <c r="BQ210" s="110" t="s">
        <v>1525</v>
      </c>
      <c r="BR210" s="110" t="s">
        <v>1526</v>
      </c>
      <c r="BS210" s="110" t="s">
        <v>1517</v>
      </c>
      <c r="BT210" s="110" t="s">
        <v>1528</v>
      </c>
      <c r="BU210" s="110" t="s">
        <v>447</v>
      </c>
      <c r="BV210" s="110" t="s">
        <v>1530</v>
      </c>
      <c r="BW210" s="110" t="s">
        <v>1531</v>
      </c>
      <c r="BX210" s="110" t="s">
        <v>1539</v>
      </c>
      <c r="BY210" s="110" t="s">
        <v>1532</v>
      </c>
      <c r="BZ210" s="110" t="s">
        <v>447</v>
      </c>
      <c r="CB210" s="426"/>
      <c r="CC210" s="110" t="s">
        <v>447</v>
      </c>
      <c r="CD210" s="110" t="s">
        <v>447</v>
      </c>
      <c r="CE210" s="110" t="s">
        <v>447</v>
      </c>
      <c r="CF210" s="110" t="s">
        <v>447</v>
      </c>
      <c r="CG210" s="110" t="s">
        <v>447</v>
      </c>
      <c r="CH210" s="110" t="s">
        <v>447</v>
      </c>
      <c r="CI210" s="110" t="s">
        <v>447</v>
      </c>
      <c r="CJ210" s="110" t="s">
        <v>447</v>
      </c>
      <c r="CK210" s="110" t="s">
        <v>447</v>
      </c>
      <c r="CL210" s="110" t="s">
        <v>447</v>
      </c>
      <c r="CM210" s="110" t="s">
        <v>447</v>
      </c>
      <c r="CO210" s="426"/>
      <c r="CP210" s="110" t="s">
        <v>447</v>
      </c>
      <c r="CQ210" s="110" t="s">
        <v>1525</v>
      </c>
      <c r="CR210" s="110" t="s">
        <v>1526</v>
      </c>
      <c r="CS210" s="110" t="s">
        <v>1517</v>
      </c>
      <c r="CT210" s="110" t="s">
        <v>1528</v>
      </c>
      <c r="CU210" s="110" t="s">
        <v>447</v>
      </c>
      <c r="CV210" s="110" t="s">
        <v>1530</v>
      </c>
      <c r="CW210" s="110" t="s">
        <v>1531</v>
      </c>
      <c r="CX210" s="110" t="s">
        <v>1539</v>
      </c>
      <c r="CY210" s="110" t="s">
        <v>1532</v>
      </c>
      <c r="CZ210" s="110" t="s">
        <v>447</v>
      </c>
      <c r="DB210" s="426"/>
      <c r="DC210" s="110" t="s">
        <v>447</v>
      </c>
      <c r="DD210" s="110" t="s">
        <v>1525</v>
      </c>
      <c r="DE210" s="110" t="s">
        <v>1526</v>
      </c>
      <c r="DF210" s="110" t="s">
        <v>1517</v>
      </c>
      <c r="DG210" s="110" t="s">
        <v>1528</v>
      </c>
      <c r="DH210" s="110" t="s">
        <v>447</v>
      </c>
      <c r="DI210" s="110" t="s">
        <v>1530</v>
      </c>
      <c r="DJ210" s="110" t="s">
        <v>1531</v>
      </c>
      <c r="DK210" s="110" t="s">
        <v>1539</v>
      </c>
      <c r="DL210" s="110" t="s">
        <v>1532</v>
      </c>
      <c r="DM210" s="110" t="s">
        <v>447</v>
      </c>
      <c r="DO210" s="426"/>
      <c r="DP210" s="110" t="s">
        <v>447</v>
      </c>
      <c r="DQ210" s="110" t="s">
        <v>1525</v>
      </c>
      <c r="DR210" s="110" t="s">
        <v>1526</v>
      </c>
      <c r="DS210" s="110" t="s">
        <v>1517</v>
      </c>
      <c r="DT210" s="110" t="s">
        <v>1528</v>
      </c>
      <c r="DU210" s="110" t="s">
        <v>447</v>
      </c>
      <c r="DV210" s="110" t="s">
        <v>1530</v>
      </c>
      <c r="DW210" s="110" t="s">
        <v>1531</v>
      </c>
      <c r="DX210" s="110" t="s">
        <v>1539</v>
      </c>
      <c r="DY210" s="110" t="s">
        <v>1532</v>
      </c>
      <c r="DZ210" s="110" t="s">
        <v>447</v>
      </c>
    </row>
    <row r="211" spans="2:130" s="3" customFormat="1" ht="15" customHeight="1" x14ac:dyDescent="0.25">
      <c r="B211" s="426"/>
      <c r="C211" s="110" t="s">
        <v>447</v>
      </c>
      <c r="D211" s="110" t="s">
        <v>447</v>
      </c>
      <c r="E211" s="110" t="s">
        <v>447</v>
      </c>
      <c r="F211" s="110" t="s">
        <v>1527</v>
      </c>
      <c r="G211" s="110" t="s">
        <v>447</v>
      </c>
      <c r="H211" s="110" t="s">
        <v>447</v>
      </c>
      <c r="I211" s="110" t="s">
        <v>447</v>
      </c>
      <c r="J211" s="110" t="s">
        <v>447</v>
      </c>
      <c r="K211" s="110" t="s">
        <v>447</v>
      </c>
      <c r="L211" s="110" t="s">
        <v>447</v>
      </c>
      <c r="M211" s="110" t="s">
        <v>447</v>
      </c>
      <c r="N211" s="3" t="s">
        <v>447</v>
      </c>
      <c r="O211" s="426"/>
      <c r="P211" s="110" t="s">
        <v>447</v>
      </c>
      <c r="Q211" s="110" t="s">
        <v>447</v>
      </c>
      <c r="R211" s="110" t="s">
        <v>447</v>
      </c>
      <c r="S211" s="110" t="s">
        <v>1527</v>
      </c>
      <c r="T211" s="110" t="s">
        <v>447</v>
      </c>
      <c r="U211" s="110" t="s">
        <v>447</v>
      </c>
      <c r="V211" s="110" t="s">
        <v>447</v>
      </c>
      <c r="W211" s="110" t="s">
        <v>447</v>
      </c>
      <c r="X211" s="110" t="s">
        <v>447</v>
      </c>
      <c r="Y211" s="110" t="s">
        <v>447</v>
      </c>
      <c r="Z211" s="110" t="s">
        <v>447</v>
      </c>
      <c r="AB211" s="426"/>
      <c r="AC211" s="110" t="s">
        <v>447</v>
      </c>
      <c r="AD211" s="110" t="s">
        <v>447</v>
      </c>
      <c r="AE211" s="110" t="s">
        <v>447</v>
      </c>
      <c r="AF211" s="110" t="s">
        <v>447</v>
      </c>
      <c r="AG211" s="110" t="s">
        <v>447</v>
      </c>
      <c r="AH211" s="110" t="s">
        <v>447</v>
      </c>
      <c r="AI211" s="110" t="s">
        <v>447</v>
      </c>
      <c r="AJ211" s="110" t="s">
        <v>447</v>
      </c>
      <c r="AK211" s="110" t="s">
        <v>447</v>
      </c>
      <c r="AL211" s="110" t="s">
        <v>447</v>
      </c>
      <c r="AM211" s="110" t="s">
        <v>447</v>
      </c>
      <c r="AO211" s="426"/>
      <c r="AP211" s="110" t="s">
        <v>447</v>
      </c>
      <c r="AQ211" s="110" t="s">
        <v>447</v>
      </c>
      <c r="AR211" s="110" t="s">
        <v>447</v>
      </c>
      <c r="AS211" s="110" t="s">
        <v>1527</v>
      </c>
      <c r="AT211" s="110" t="s">
        <v>447</v>
      </c>
      <c r="AU211" s="110" t="s">
        <v>447</v>
      </c>
      <c r="AV211" s="110" t="s">
        <v>447</v>
      </c>
      <c r="AW211" s="110" t="s">
        <v>447</v>
      </c>
      <c r="AX211" s="110" t="s">
        <v>447</v>
      </c>
      <c r="AY211" s="110" t="s">
        <v>447</v>
      </c>
      <c r="AZ211" s="110" t="s">
        <v>447</v>
      </c>
      <c r="BB211" s="426"/>
      <c r="BC211" s="110" t="s">
        <v>447</v>
      </c>
      <c r="BD211" s="110" t="s">
        <v>447</v>
      </c>
      <c r="BE211" s="110" t="s">
        <v>447</v>
      </c>
      <c r="BF211" s="110" t="s">
        <v>447</v>
      </c>
      <c r="BG211" s="110" t="s">
        <v>447</v>
      </c>
      <c r="BH211" s="110" t="s">
        <v>447</v>
      </c>
      <c r="BI211" s="110" t="s">
        <v>447</v>
      </c>
      <c r="BJ211" s="110" t="s">
        <v>447</v>
      </c>
      <c r="BK211" s="110" t="s">
        <v>447</v>
      </c>
      <c r="BL211" s="110" t="s">
        <v>447</v>
      </c>
      <c r="BM211" s="110" t="s">
        <v>447</v>
      </c>
      <c r="BO211" s="426"/>
      <c r="BP211" s="110" t="s">
        <v>447</v>
      </c>
      <c r="BQ211" s="110" t="s">
        <v>447</v>
      </c>
      <c r="BR211" s="110" t="s">
        <v>447</v>
      </c>
      <c r="BS211" s="110" t="s">
        <v>1527</v>
      </c>
      <c r="BT211" s="110" t="s">
        <v>447</v>
      </c>
      <c r="BU211" s="110" t="s">
        <v>447</v>
      </c>
      <c r="BV211" s="110" t="s">
        <v>447</v>
      </c>
      <c r="BW211" s="110" t="s">
        <v>447</v>
      </c>
      <c r="BX211" s="110" t="s">
        <v>447</v>
      </c>
      <c r="BY211" s="110" t="s">
        <v>447</v>
      </c>
      <c r="BZ211" s="110" t="s">
        <v>447</v>
      </c>
      <c r="CB211" s="426"/>
      <c r="CC211" s="110" t="s">
        <v>447</v>
      </c>
      <c r="CD211" s="110" t="s">
        <v>447</v>
      </c>
      <c r="CE211" s="110" t="s">
        <v>447</v>
      </c>
      <c r="CF211" s="110" t="s">
        <v>447</v>
      </c>
      <c r="CG211" s="110" t="s">
        <v>447</v>
      </c>
      <c r="CH211" s="110" t="s">
        <v>447</v>
      </c>
      <c r="CI211" s="110" t="s">
        <v>447</v>
      </c>
      <c r="CJ211" s="110" t="s">
        <v>447</v>
      </c>
      <c r="CK211" s="110" t="s">
        <v>447</v>
      </c>
      <c r="CL211" s="110" t="s">
        <v>447</v>
      </c>
      <c r="CM211" s="110" t="s">
        <v>447</v>
      </c>
      <c r="CO211" s="426"/>
      <c r="CP211" s="110" t="s">
        <v>447</v>
      </c>
      <c r="CQ211" s="110" t="s">
        <v>447</v>
      </c>
      <c r="CR211" s="110" t="s">
        <v>447</v>
      </c>
      <c r="CS211" s="110" t="s">
        <v>1527</v>
      </c>
      <c r="CT211" s="110" t="s">
        <v>447</v>
      </c>
      <c r="CU211" s="110" t="s">
        <v>447</v>
      </c>
      <c r="CV211" s="110" t="s">
        <v>447</v>
      </c>
      <c r="CW211" s="110" t="s">
        <v>447</v>
      </c>
      <c r="CX211" s="110" t="s">
        <v>447</v>
      </c>
      <c r="CY211" s="110" t="s">
        <v>447</v>
      </c>
      <c r="CZ211" s="110" t="s">
        <v>447</v>
      </c>
      <c r="DB211" s="426"/>
      <c r="DC211" s="110" t="s">
        <v>447</v>
      </c>
      <c r="DD211" s="110" t="s">
        <v>447</v>
      </c>
      <c r="DE211" s="110" t="s">
        <v>447</v>
      </c>
      <c r="DF211" s="110" t="s">
        <v>1527</v>
      </c>
      <c r="DG211" s="110" t="s">
        <v>447</v>
      </c>
      <c r="DH211" s="110" t="s">
        <v>447</v>
      </c>
      <c r="DI211" s="110" t="s">
        <v>447</v>
      </c>
      <c r="DJ211" s="110" t="s">
        <v>447</v>
      </c>
      <c r="DK211" s="110" t="s">
        <v>447</v>
      </c>
      <c r="DL211" s="110" t="s">
        <v>447</v>
      </c>
      <c r="DM211" s="110" t="s">
        <v>447</v>
      </c>
      <c r="DO211" s="426"/>
      <c r="DP211" s="110" t="s">
        <v>447</v>
      </c>
      <c r="DQ211" s="110" t="s">
        <v>447</v>
      </c>
      <c r="DR211" s="110" t="s">
        <v>447</v>
      </c>
      <c r="DS211" s="110" t="s">
        <v>1527</v>
      </c>
      <c r="DT211" s="110" t="s">
        <v>447</v>
      </c>
      <c r="DU211" s="110" t="s">
        <v>447</v>
      </c>
      <c r="DV211" s="110" t="s">
        <v>447</v>
      </c>
      <c r="DW211" s="110" t="s">
        <v>447</v>
      </c>
      <c r="DX211" s="110" t="s">
        <v>447</v>
      </c>
      <c r="DY211" s="110" t="s">
        <v>447</v>
      </c>
      <c r="DZ211" s="110" t="s">
        <v>447</v>
      </c>
    </row>
    <row r="212" spans="2:130" s="3" customFormat="1" x14ac:dyDescent="0.25">
      <c r="C212" s="3" t="s">
        <v>447</v>
      </c>
      <c r="D212" s="3" t="s">
        <v>447</v>
      </c>
      <c r="E212" s="3" t="s">
        <v>447</v>
      </c>
      <c r="F212" s="3" t="s">
        <v>447</v>
      </c>
      <c r="G212" s="3" t="s">
        <v>447</v>
      </c>
      <c r="H212" s="3" t="s">
        <v>447</v>
      </c>
      <c r="I212" s="3" t="s">
        <v>447</v>
      </c>
      <c r="J212" s="3" t="s">
        <v>447</v>
      </c>
      <c r="K212" s="3" t="s">
        <v>447</v>
      </c>
      <c r="L212" s="3" t="s">
        <v>447</v>
      </c>
      <c r="M212" s="3" t="s">
        <v>447</v>
      </c>
      <c r="N212" s="3" t="s">
        <v>447</v>
      </c>
      <c r="P212" s="3" t="s">
        <v>447</v>
      </c>
      <c r="Q212" s="3" t="s">
        <v>447</v>
      </c>
      <c r="R212" s="3" t="s">
        <v>447</v>
      </c>
      <c r="S212" s="3" t="s">
        <v>447</v>
      </c>
      <c r="T212" s="3" t="s">
        <v>447</v>
      </c>
      <c r="U212" s="3" t="s">
        <v>447</v>
      </c>
      <c r="V212" s="3" t="s">
        <v>447</v>
      </c>
      <c r="W212" s="3" t="s">
        <v>447</v>
      </c>
      <c r="X212" s="3" t="s">
        <v>447</v>
      </c>
      <c r="Y212" s="3" t="s">
        <v>447</v>
      </c>
      <c r="Z212" s="3" t="s">
        <v>447</v>
      </c>
      <c r="AC212" s="3" t="s">
        <v>447</v>
      </c>
      <c r="AD212" s="3" t="s">
        <v>447</v>
      </c>
      <c r="AE212" s="3" t="s">
        <v>447</v>
      </c>
      <c r="AF212" s="3" t="s">
        <v>447</v>
      </c>
      <c r="AG212" s="3" t="s">
        <v>447</v>
      </c>
      <c r="AH212" s="3" t="s">
        <v>447</v>
      </c>
      <c r="AI212" s="3" t="s">
        <v>447</v>
      </c>
      <c r="AJ212" s="3" t="s">
        <v>447</v>
      </c>
      <c r="AK212" s="3" t="s">
        <v>447</v>
      </c>
      <c r="AL212" s="3" t="s">
        <v>447</v>
      </c>
      <c r="AM212" s="3" t="s">
        <v>447</v>
      </c>
      <c r="AP212" s="3" t="s">
        <v>447</v>
      </c>
      <c r="AQ212" s="3" t="s">
        <v>447</v>
      </c>
      <c r="AR212" s="3" t="s">
        <v>447</v>
      </c>
      <c r="AS212" s="3" t="s">
        <v>447</v>
      </c>
      <c r="AT212" s="3" t="s">
        <v>447</v>
      </c>
      <c r="AU212" s="3" t="s">
        <v>447</v>
      </c>
      <c r="AV212" s="3" t="s">
        <v>447</v>
      </c>
      <c r="AW212" s="3" t="s">
        <v>447</v>
      </c>
      <c r="AX212" s="3" t="s">
        <v>447</v>
      </c>
      <c r="AY212" s="3" t="s">
        <v>447</v>
      </c>
      <c r="AZ212" s="3" t="s">
        <v>447</v>
      </c>
      <c r="BC212" s="3" t="s">
        <v>447</v>
      </c>
      <c r="BD212" s="3" t="s">
        <v>447</v>
      </c>
      <c r="BE212" s="3" t="s">
        <v>447</v>
      </c>
      <c r="BF212" s="3" t="s">
        <v>447</v>
      </c>
      <c r="BG212" s="3" t="s">
        <v>447</v>
      </c>
      <c r="BH212" s="3" t="s">
        <v>447</v>
      </c>
      <c r="BI212" s="3" t="s">
        <v>447</v>
      </c>
      <c r="BJ212" s="3" t="s">
        <v>447</v>
      </c>
      <c r="BK212" s="3" t="s">
        <v>447</v>
      </c>
      <c r="BL212" s="3" t="s">
        <v>447</v>
      </c>
      <c r="BM212" s="3" t="s">
        <v>447</v>
      </c>
      <c r="BP212" s="3" t="s">
        <v>447</v>
      </c>
      <c r="BQ212" s="3" t="s">
        <v>447</v>
      </c>
      <c r="BR212" s="3" t="s">
        <v>447</v>
      </c>
      <c r="BS212" s="3" t="s">
        <v>447</v>
      </c>
      <c r="BT212" s="3" t="s">
        <v>447</v>
      </c>
      <c r="BU212" s="3" t="s">
        <v>447</v>
      </c>
      <c r="BV212" s="3" t="s">
        <v>447</v>
      </c>
      <c r="BW212" s="3" t="s">
        <v>447</v>
      </c>
      <c r="BX212" s="3" t="s">
        <v>447</v>
      </c>
      <c r="BY212" s="3" t="s">
        <v>447</v>
      </c>
      <c r="BZ212" s="3" t="s">
        <v>447</v>
      </c>
      <c r="CC212" s="3" t="s">
        <v>447</v>
      </c>
      <c r="CD212" s="3" t="s">
        <v>447</v>
      </c>
      <c r="CE212" s="3" t="s">
        <v>447</v>
      </c>
      <c r="CF212" s="3" t="s">
        <v>447</v>
      </c>
      <c r="CG212" s="3" t="s">
        <v>447</v>
      </c>
      <c r="CH212" s="3" t="s">
        <v>447</v>
      </c>
      <c r="CI212" s="3" t="s">
        <v>447</v>
      </c>
      <c r="CJ212" s="3" t="s">
        <v>447</v>
      </c>
      <c r="CK212" s="3" t="s">
        <v>447</v>
      </c>
      <c r="CL212" s="3" t="s">
        <v>447</v>
      </c>
      <c r="CM212" s="3" t="s">
        <v>447</v>
      </c>
      <c r="CP212" s="3" t="s">
        <v>447</v>
      </c>
      <c r="CQ212" s="3" t="s">
        <v>447</v>
      </c>
      <c r="CR212" s="3" t="s">
        <v>447</v>
      </c>
      <c r="CS212" s="3" t="s">
        <v>447</v>
      </c>
      <c r="CT212" s="3" t="s">
        <v>447</v>
      </c>
      <c r="CU212" s="3" t="s">
        <v>447</v>
      </c>
      <c r="CV212" s="3" t="s">
        <v>447</v>
      </c>
      <c r="CW212" s="3" t="s">
        <v>447</v>
      </c>
      <c r="CX212" s="3" t="s">
        <v>447</v>
      </c>
      <c r="CY212" s="3" t="s">
        <v>447</v>
      </c>
      <c r="CZ212" s="3" t="s">
        <v>447</v>
      </c>
      <c r="DC212" s="3" t="s">
        <v>447</v>
      </c>
      <c r="DD212" s="3" t="s">
        <v>447</v>
      </c>
      <c r="DE212" s="3" t="s">
        <v>447</v>
      </c>
      <c r="DF212" s="3" t="s">
        <v>447</v>
      </c>
      <c r="DG212" s="3" t="s">
        <v>447</v>
      </c>
      <c r="DH212" s="3" t="s">
        <v>447</v>
      </c>
      <c r="DI212" s="3" t="s">
        <v>447</v>
      </c>
      <c r="DJ212" s="3" t="s">
        <v>447</v>
      </c>
      <c r="DK212" s="3" t="s">
        <v>447</v>
      </c>
      <c r="DL212" s="3" t="s">
        <v>447</v>
      </c>
      <c r="DM212" s="3" t="s">
        <v>447</v>
      </c>
      <c r="DP212" s="3" t="s">
        <v>447</v>
      </c>
      <c r="DQ212" s="3" t="s">
        <v>447</v>
      </c>
      <c r="DR212" s="3" t="s">
        <v>447</v>
      </c>
      <c r="DS212" s="3" t="s">
        <v>447</v>
      </c>
      <c r="DT212" s="3" t="s">
        <v>447</v>
      </c>
      <c r="DU212" s="3" t="s">
        <v>447</v>
      </c>
      <c r="DV212" s="3" t="s">
        <v>447</v>
      </c>
      <c r="DW212" s="3" t="s">
        <v>447</v>
      </c>
      <c r="DX212" s="3" t="s">
        <v>447</v>
      </c>
      <c r="DY212" s="3" t="s">
        <v>447</v>
      </c>
      <c r="DZ212" s="3" t="s">
        <v>447</v>
      </c>
    </row>
    <row r="213" spans="2:130" s="3" customFormat="1" ht="15" customHeight="1" x14ac:dyDescent="0.25">
      <c r="B213" s="427" t="s">
        <v>398</v>
      </c>
      <c r="C213" s="122" t="s">
        <v>458</v>
      </c>
      <c r="D213" s="122" t="s">
        <v>488</v>
      </c>
      <c r="E213" s="122" t="s">
        <v>518</v>
      </c>
      <c r="F213" s="122" t="s">
        <v>548</v>
      </c>
      <c r="G213" s="122" t="s">
        <v>578</v>
      </c>
      <c r="H213" s="122" t="s">
        <v>608</v>
      </c>
      <c r="I213" s="122" t="s">
        <v>638</v>
      </c>
      <c r="J213" s="122" t="s">
        <v>668</v>
      </c>
      <c r="K213" s="122" t="s">
        <v>698</v>
      </c>
      <c r="L213" s="122" t="s">
        <v>728</v>
      </c>
      <c r="M213" s="122" t="s">
        <v>758</v>
      </c>
      <c r="N213" s="3" t="s">
        <v>447</v>
      </c>
      <c r="O213" s="427" t="s">
        <v>399</v>
      </c>
      <c r="P213" s="122" t="s">
        <v>459</v>
      </c>
      <c r="Q213" s="122" t="s">
        <v>489</v>
      </c>
      <c r="R213" s="122" t="s">
        <v>519</v>
      </c>
      <c r="S213" s="122" t="s">
        <v>549</v>
      </c>
      <c r="T213" s="122" t="s">
        <v>579</v>
      </c>
      <c r="U213" s="122" t="s">
        <v>609</v>
      </c>
      <c r="V213" s="122" t="s">
        <v>639</v>
      </c>
      <c r="W213" s="122" t="s">
        <v>669</v>
      </c>
      <c r="X213" s="122" t="s">
        <v>699</v>
      </c>
      <c r="Y213" s="122" t="s">
        <v>729</v>
      </c>
      <c r="Z213" s="122" t="s">
        <v>759</v>
      </c>
      <c r="AB213" s="427" t="s">
        <v>400</v>
      </c>
      <c r="AC213" s="122" t="s">
        <v>460</v>
      </c>
      <c r="AD213" s="122" t="s">
        <v>490</v>
      </c>
      <c r="AE213" s="122" t="s">
        <v>520</v>
      </c>
      <c r="AF213" s="122" t="s">
        <v>550</v>
      </c>
      <c r="AG213" s="122" t="s">
        <v>580</v>
      </c>
      <c r="AH213" s="122" t="s">
        <v>610</v>
      </c>
      <c r="AI213" s="122" t="s">
        <v>640</v>
      </c>
      <c r="AJ213" s="122" t="s">
        <v>670</v>
      </c>
      <c r="AK213" s="122" t="s">
        <v>700</v>
      </c>
      <c r="AL213" s="122" t="s">
        <v>730</v>
      </c>
      <c r="AM213" s="122" t="s">
        <v>760</v>
      </c>
      <c r="AO213" s="427" t="s">
        <v>401</v>
      </c>
      <c r="AP213" s="122" t="s">
        <v>461</v>
      </c>
      <c r="AQ213" s="122" t="s">
        <v>491</v>
      </c>
      <c r="AR213" s="122" t="s">
        <v>521</v>
      </c>
      <c r="AS213" s="122" t="s">
        <v>551</v>
      </c>
      <c r="AT213" s="122" t="s">
        <v>581</v>
      </c>
      <c r="AU213" s="122" t="s">
        <v>611</v>
      </c>
      <c r="AV213" s="122" t="s">
        <v>641</v>
      </c>
      <c r="AW213" s="122" t="s">
        <v>671</v>
      </c>
      <c r="AX213" s="122" t="s">
        <v>701</v>
      </c>
      <c r="AY213" s="122" t="s">
        <v>731</v>
      </c>
      <c r="AZ213" s="122" t="s">
        <v>761</v>
      </c>
      <c r="BB213" s="427" t="s">
        <v>402</v>
      </c>
      <c r="BC213" s="122" t="s">
        <v>462</v>
      </c>
      <c r="BD213" s="122" t="s">
        <v>492</v>
      </c>
      <c r="BE213" s="122" t="s">
        <v>522</v>
      </c>
      <c r="BF213" s="122" t="s">
        <v>552</v>
      </c>
      <c r="BG213" s="122" t="s">
        <v>582</v>
      </c>
      <c r="BH213" s="122" t="s">
        <v>612</v>
      </c>
      <c r="BI213" s="122" t="s">
        <v>642</v>
      </c>
      <c r="BJ213" s="122" t="s">
        <v>672</v>
      </c>
      <c r="BK213" s="122" t="s">
        <v>702</v>
      </c>
      <c r="BL213" s="122" t="s">
        <v>732</v>
      </c>
      <c r="BM213" s="122" t="s">
        <v>762</v>
      </c>
      <c r="BO213" s="427" t="s">
        <v>403</v>
      </c>
      <c r="BP213" s="122" t="s">
        <v>463</v>
      </c>
      <c r="BQ213" s="122" t="s">
        <v>493</v>
      </c>
      <c r="BR213" s="122" t="s">
        <v>523</v>
      </c>
      <c r="BS213" s="122" t="s">
        <v>553</v>
      </c>
      <c r="BT213" s="122" t="s">
        <v>583</v>
      </c>
      <c r="BU213" s="122" t="s">
        <v>613</v>
      </c>
      <c r="BV213" s="122" t="s">
        <v>643</v>
      </c>
      <c r="BW213" s="122" t="s">
        <v>673</v>
      </c>
      <c r="BX213" s="122" t="s">
        <v>703</v>
      </c>
      <c r="BY213" s="122" t="s">
        <v>733</v>
      </c>
      <c r="BZ213" s="122" t="s">
        <v>763</v>
      </c>
      <c r="CB213" s="427" t="s">
        <v>404</v>
      </c>
      <c r="CC213" s="122" t="s">
        <v>464</v>
      </c>
      <c r="CD213" s="122" t="s">
        <v>494</v>
      </c>
      <c r="CE213" s="122" t="s">
        <v>524</v>
      </c>
      <c r="CF213" s="122" t="s">
        <v>554</v>
      </c>
      <c r="CG213" s="122" t="s">
        <v>584</v>
      </c>
      <c r="CH213" s="122" t="s">
        <v>614</v>
      </c>
      <c r="CI213" s="122" t="s">
        <v>644</v>
      </c>
      <c r="CJ213" s="122" t="s">
        <v>674</v>
      </c>
      <c r="CK213" s="122" t="s">
        <v>704</v>
      </c>
      <c r="CL213" s="122" t="s">
        <v>734</v>
      </c>
      <c r="CM213" s="122" t="s">
        <v>764</v>
      </c>
      <c r="CO213" s="427" t="s">
        <v>405</v>
      </c>
      <c r="CP213" s="122" t="s">
        <v>465</v>
      </c>
      <c r="CQ213" s="122" t="s">
        <v>495</v>
      </c>
      <c r="CR213" s="122" t="s">
        <v>525</v>
      </c>
      <c r="CS213" s="122" t="s">
        <v>555</v>
      </c>
      <c r="CT213" s="122" t="s">
        <v>585</v>
      </c>
      <c r="CU213" s="122" t="s">
        <v>615</v>
      </c>
      <c r="CV213" s="122" t="s">
        <v>645</v>
      </c>
      <c r="CW213" s="122" t="s">
        <v>675</v>
      </c>
      <c r="CX213" s="122" t="s">
        <v>705</v>
      </c>
      <c r="CY213" s="122" t="s">
        <v>735</v>
      </c>
      <c r="CZ213" s="122" t="s">
        <v>765</v>
      </c>
      <c r="DB213" s="427" t="s">
        <v>406</v>
      </c>
      <c r="DC213" s="122" t="s">
        <v>466</v>
      </c>
      <c r="DD213" s="122" t="s">
        <v>496</v>
      </c>
      <c r="DE213" s="122" t="s">
        <v>526</v>
      </c>
      <c r="DF213" s="122" t="s">
        <v>556</v>
      </c>
      <c r="DG213" s="122" t="s">
        <v>586</v>
      </c>
      <c r="DH213" s="122" t="s">
        <v>616</v>
      </c>
      <c r="DI213" s="122" t="s">
        <v>646</v>
      </c>
      <c r="DJ213" s="122" t="s">
        <v>676</v>
      </c>
      <c r="DK213" s="122" t="s">
        <v>706</v>
      </c>
      <c r="DL213" s="122" t="s">
        <v>736</v>
      </c>
      <c r="DM213" s="122" t="s">
        <v>766</v>
      </c>
      <c r="DO213" s="427" t="s">
        <v>407</v>
      </c>
      <c r="DP213" s="122" t="s">
        <v>467</v>
      </c>
      <c r="DQ213" s="122" t="s">
        <v>497</v>
      </c>
      <c r="DR213" s="122" t="s">
        <v>527</v>
      </c>
      <c r="DS213" s="122" t="s">
        <v>557</v>
      </c>
      <c r="DT213" s="122" t="s">
        <v>587</v>
      </c>
      <c r="DU213" s="122" t="s">
        <v>617</v>
      </c>
      <c r="DV213" s="122" t="s">
        <v>647</v>
      </c>
      <c r="DW213" s="122" t="s">
        <v>677</v>
      </c>
      <c r="DX213" s="122" t="s">
        <v>707</v>
      </c>
      <c r="DY213" s="122" t="s">
        <v>737</v>
      </c>
      <c r="DZ213" s="122" t="s">
        <v>767</v>
      </c>
    </row>
    <row r="214" spans="2:130" s="3" customFormat="1" ht="15" customHeight="1" x14ac:dyDescent="0.25">
      <c r="B214" s="426"/>
      <c r="C214" s="153" t="s">
        <v>447</v>
      </c>
      <c r="D214" s="110" t="s">
        <v>1466</v>
      </c>
      <c r="E214" s="110" t="s">
        <v>1467</v>
      </c>
      <c r="F214" s="110" t="s">
        <v>1468</v>
      </c>
      <c r="G214" s="110" t="s">
        <v>1469</v>
      </c>
      <c r="H214" s="110" t="s">
        <v>1470</v>
      </c>
      <c r="I214" s="110" t="s">
        <v>1471</v>
      </c>
      <c r="J214" s="110" t="s">
        <v>1472</v>
      </c>
      <c r="K214" s="110" t="s">
        <v>1534</v>
      </c>
      <c r="L214" s="110" t="s">
        <v>1473</v>
      </c>
      <c r="M214" s="110" t="s">
        <v>1474</v>
      </c>
      <c r="N214" s="3" t="s">
        <v>447</v>
      </c>
      <c r="O214" s="426"/>
      <c r="P214" s="153" t="s">
        <v>447</v>
      </c>
      <c r="Q214" s="110" t="s">
        <v>1466</v>
      </c>
      <c r="R214" s="110" t="s">
        <v>1467</v>
      </c>
      <c r="S214" s="110" t="s">
        <v>1468</v>
      </c>
      <c r="T214" s="110" t="s">
        <v>1469</v>
      </c>
      <c r="U214" s="110" t="s">
        <v>1470</v>
      </c>
      <c r="V214" s="110" t="s">
        <v>1471</v>
      </c>
      <c r="W214" s="110" t="s">
        <v>1472</v>
      </c>
      <c r="X214" s="110" t="s">
        <v>1534</v>
      </c>
      <c r="Y214" s="110" t="s">
        <v>1473</v>
      </c>
      <c r="Z214" s="110" t="s">
        <v>1474</v>
      </c>
      <c r="AB214" s="426"/>
      <c r="AC214" s="153" t="s">
        <v>447</v>
      </c>
      <c r="AD214" s="110" t="s">
        <v>1466</v>
      </c>
      <c r="AE214" s="110" t="s">
        <v>1467</v>
      </c>
      <c r="AF214" s="110" t="s">
        <v>1468</v>
      </c>
      <c r="AG214" s="110" t="s">
        <v>1469</v>
      </c>
      <c r="AH214" s="110" t="s">
        <v>1470</v>
      </c>
      <c r="AI214" s="110" t="s">
        <v>1471</v>
      </c>
      <c r="AJ214" s="110" t="s">
        <v>1472</v>
      </c>
      <c r="AK214" s="110" t="s">
        <v>1534</v>
      </c>
      <c r="AL214" s="110" t="s">
        <v>1473</v>
      </c>
      <c r="AM214" s="110" t="s">
        <v>1474</v>
      </c>
      <c r="AO214" s="426"/>
      <c r="AP214" s="153" t="s">
        <v>447</v>
      </c>
      <c r="AQ214" s="110" t="s">
        <v>1466</v>
      </c>
      <c r="AR214" s="110" t="s">
        <v>1467</v>
      </c>
      <c r="AS214" s="110" t="s">
        <v>1468</v>
      </c>
      <c r="AT214" s="110" t="s">
        <v>1469</v>
      </c>
      <c r="AU214" s="110" t="s">
        <v>1470</v>
      </c>
      <c r="AV214" s="110" t="s">
        <v>1471</v>
      </c>
      <c r="AW214" s="110" t="s">
        <v>1472</v>
      </c>
      <c r="AX214" s="110" t="s">
        <v>1534</v>
      </c>
      <c r="AY214" s="110" t="s">
        <v>1473</v>
      </c>
      <c r="AZ214" s="110" t="s">
        <v>1474</v>
      </c>
      <c r="BB214" s="426"/>
      <c r="BC214" s="153" t="s">
        <v>447</v>
      </c>
      <c r="BD214" s="110" t="s">
        <v>1466</v>
      </c>
      <c r="BE214" s="110" t="s">
        <v>1467</v>
      </c>
      <c r="BF214" s="110" t="s">
        <v>1468</v>
      </c>
      <c r="BG214" s="110" t="s">
        <v>1469</v>
      </c>
      <c r="BH214" s="110" t="s">
        <v>1470</v>
      </c>
      <c r="BI214" s="110" t="s">
        <v>1471</v>
      </c>
      <c r="BJ214" s="110" t="s">
        <v>1472</v>
      </c>
      <c r="BK214" s="110" t="s">
        <v>1534</v>
      </c>
      <c r="BL214" s="110" t="s">
        <v>1473</v>
      </c>
      <c r="BM214" s="110" t="s">
        <v>1474</v>
      </c>
      <c r="BO214" s="426"/>
      <c r="BP214" s="153" t="s">
        <v>447</v>
      </c>
      <c r="BQ214" s="110" t="s">
        <v>1466</v>
      </c>
      <c r="BR214" s="110" t="s">
        <v>1467</v>
      </c>
      <c r="BS214" s="110" t="s">
        <v>1468</v>
      </c>
      <c r="BT214" s="110" t="s">
        <v>1469</v>
      </c>
      <c r="BU214" s="110" t="s">
        <v>1470</v>
      </c>
      <c r="BV214" s="110" t="s">
        <v>1471</v>
      </c>
      <c r="BW214" s="110" t="s">
        <v>1472</v>
      </c>
      <c r="BX214" s="110" t="s">
        <v>1534</v>
      </c>
      <c r="BY214" s="110" t="s">
        <v>1473</v>
      </c>
      <c r="BZ214" s="110" t="s">
        <v>1474</v>
      </c>
      <c r="CB214" s="426"/>
      <c r="CC214" s="153" t="s">
        <v>447</v>
      </c>
      <c r="CD214" s="110" t="s">
        <v>1466</v>
      </c>
      <c r="CE214" s="110" t="s">
        <v>1467</v>
      </c>
      <c r="CF214" s="110" t="s">
        <v>1468</v>
      </c>
      <c r="CG214" s="110" t="s">
        <v>1469</v>
      </c>
      <c r="CH214" s="110" t="s">
        <v>1470</v>
      </c>
      <c r="CI214" s="110" t="s">
        <v>1471</v>
      </c>
      <c r="CJ214" s="110" t="s">
        <v>1472</v>
      </c>
      <c r="CK214" s="110" t="s">
        <v>1534</v>
      </c>
      <c r="CL214" s="110" t="s">
        <v>1473</v>
      </c>
      <c r="CM214" s="110" t="s">
        <v>1474</v>
      </c>
      <c r="CO214" s="426"/>
      <c r="CP214" s="153" t="s">
        <v>447</v>
      </c>
      <c r="CQ214" s="110" t="s">
        <v>1466</v>
      </c>
      <c r="CR214" s="110" t="s">
        <v>1467</v>
      </c>
      <c r="CS214" s="110" t="s">
        <v>1468</v>
      </c>
      <c r="CT214" s="110" t="s">
        <v>1469</v>
      </c>
      <c r="CU214" s="110" t="s">
        <v>1470</v>
      </c>
      <c r="CV214" s="110" t="s">
        <v>1471</v>
      </c>
      <c r="CW214" s="110" t="s">
        <v>1472</v>
      </c>
      <c r="CX214" s="110" t="s">
        <v>1534</v>
      </c>
      <c r="CY214" s="110" t="s">
        <v>1473</v>
      </c>
      <c r="CZ214" s="110" t="s">
        <v>1474</v>
      </c>
      <c r="DB214" s="426"/>
      <c r="DC214" s="153" t="s">
        <v>447</v>
      </c>
      <c r="DD214" s="110" t="s">
        <v>1466</v>
      </c>
      <c r="DE214" s="110" t="s">
        <v>1467</v>
      </c>
      <c r="DF214" s="110" t="s">
        <v>1468</v>
      </c>
      <c r="DG214" s="110" t="s">
        <v>1469</v>
      </c>
      <c r="DH214" s="110" t="s">
        <v>1470</v>
      </c>
      <c r="DI214" s="110" t="s">
        <v>1471</v>
      </c>
      <c r="DJ214" s="110" t="s">
        <v>1472</v>
      </c>
      <c r="DK214" s="110" t="s">
        <v>1534</v>
      </c>
      <c r="DL214" s="110" t="s">
        <v>1473</v>
      </c>
      <c r="DM214" s="110" t="s">
        <v>1474</v>
      </c>
      <c r="DO214" s="426"/>
      <c r="DP214" s="153" t="s">
        <v>447</v>
      </c>
      <c r="DQ214" s="110" t="s">
        <v>1466</v>
      </c>
      <c r="DR214" s="110" t="s">
        <v>1467</v>
      </c>
      <c r="DS214" s="110" t="s">
        <v>1468</v>
      </c>
      <c r="DT214" s="110" t="s">
        <v>1469</v>
      </c>
      <c r="DU214" s="110" t="s">
        <v>1470</v>
      </c>
      <c r="DV214" s="110" t="s">
        <v>1471</v>
      </c>
      <c r="DW214" s="110" t="s">
        <v>1472</v>
      </c>
      <c r="DX214" s="110" t="s">
        <v>1534</v>
      </c>
      <c r="DY214" s="110" t="s">
        <v>1473</v>
      </c>
      <c r="DZ214" s="110" t="s">
        <v>1474</v>
      </c>
    </row>
    <row r="215" spans="2:130" s="3" customFormat="1" ht="15" customHeight="1" x14ac:dyDescent="0.25">
      <c r="B215" s="426"/>
      <c r="C215" s="153" t="s">
        <v>447</v>
      </c>
      <c r="D215" s="110" t="s">
        <v>1476</v>
      </c>
      <c r="E215" s="110" t="s">
        <v>1477</v>
      </c>
      <c r="F215" s="110" t="s">
        <v>1478</v>
      </c>
      <c r="G215" s="110" t="s">
        <v>1459</v>
      </c>
      <c r="H215" s="110" t="s">
        <v>1479</v>
      </c>
      <c r="I215" s="110" t="s">
        <v>1480</v>
      </c>
      <c r="J215" s="110" t="s">
        <v>1481</v>
      </c>
      <c r="K215" s="110" t="s">
        <v>1535</v>
      </c>
      <c r="L215" s="110" t="s">
        <v>1482</v>
      </c>
      <c r="M215" s="110" t="s">
        <v>1483</v>
      </c>
      <c r="N215" s="3" t="s">
        <v>447</v>
      </c>
      <c r="O215" s="426"/>
      <c r="P215" s="153" t="s">
        <v>447</v>
      </c>
      <c r="Q215" s="110" t="s">
        <v>1476</v>
      </c>
      <c r="R215" s="110" t="s">
        <v>1477</v>
      </c>
      <c r="S215" s="110" t="s">
        <v>1478</v>
      </c>
      <c r="T215" s="110" t="s">
        <v>1459</v>
      </c>
      <c r="U215" s="110" t="s">
        <v>1479</v>
      </c>
      <c r="V215" s="110" t="s">
        <v>1480</v>
      </c>
      <c r="W215" s="110" t="s">
        <v>1481</v>
      </c>
      <c r="X215" s="110" t="s">
        <v>1535</v>
      </c>
      <c r="Y215" s="110" t="s">
        <v>1482</v>
      </c>
      <c r="Z215" s="110" t="s">
        <v>1483</v>
      </c>
      <c r="AB215" s="426"/>
      <c r="AC215" s="153" t="s">
        <v>447</v>
      </c>
      <c r="AD215" s="110" t="s">
        <v>1485</v>
      </c>
      <c r="AE215" s="110" t="s">
        <v>1457</v>
      </c>
      <c r="AF215" s="110" t="s">
        <v>1439</v>
      </c>
      <c r="AG215" s="110" t="s">
        <v>1440</v>
      </c>
      <c r="AH215" s="110" t="s">
        <v>1441</v>
      </c>
      <c r="AI215" s="110" t="s">
        <v>1442</v>
      </c>
      <c r="AJ215" s="110" t="s">
        <v>1443</v>
      </c>
      <c r="AK215" s="110" t="s">
        <v>1444</v>
      </c>
      <c r="AL215" s="110" t="s">
        <v>1445</v>
      </c>
      <c r="AM215" s="110" t="s">
        <v>1446</v>
      </c>
      <c r="AO215" s="426"/>
      <c r="AP215" s="153" t="s">
        <v>447</v>
      </c>
      <c r="AQ215" s="110" t="s">
        <v>1476</v>
      </c>
      <c r="AR215" s="110" t="s">
        <v>1477</v>
      </c>
      <c r="AS215" s="110" t="s">
        <v>1478</v>
      </c>
      <c r="AT215" s="110" t="s">
        <v>1459</v>
      </c>
      <c r="AU215" s="110" t="s">
        <v>1479</v>
      </c>
      <c r="AV215" s="110" t="s">
        <v>1480</v>
      </c>
      <c r="AW215" s="110" t="s">
        <v>1481</v>
      </c>
      <c r="AX215" s="110" t="s">
        <v>1535</v>
      </c>
      <c r="AY215" s="110" t="s">
        <v>1482</v>
      </c>
      <c r="AZ215" s="110" t="s">
        <v>1483</v>
      </c>
      <c r="BB215" s="426"/>
      <c r="BC215" s="153" t="s">
        <v>447</v>
      </c>
      <c r="BD215" s="110" t="s">
        <v>1485</v>
      </c>
      <c r="BE215" s="110" t="s">
        <v>1457</v>
      </c>
      <c r="BF215" s="110" t="s">
        <v>1439</v>
      </c>
      <c r="BG215" s="110" t="s">
        <v>1440</v>
      </c>
      <c r="BH215" s="110" t="s">
        <v>1441</v>
      </c>
      <c r="BI215" s="110" t="s">
        <v>1442</v>
      </c>
      <c r="BJ215" s="110" t="s">
        <v>1443</v>
      </c>
      <c r="BK215" s="110" t="s">
        <v>1444</v>
      </c>
      <c r="BL215" s="110" t="s">
        <v>1445</v>
      </c>
      <c r="BM215" s="110" t="s">
        <v>1446</v>
      </c>
      <c r="BO215" s="426"/>
      <c r="BP215" s="153" t="s">
        <v>447</v>
      </c>
      <c r="BQ215" s="110" t="s">
        <v>1476</v>
      </c>
      <c r="BR215" s="110" t="s">
        <v>1477</v>
      </c>
      <c r="BS215" s="110" t="s">
        <v>1478</v>
      </c>
      <c r="BT215" s="110" t="s">
        <v>1459</v>
      </c>
      <c r="BU215" s="110" t="s">
        <v>1479</v>
      </c>
      <c r="BV215" s="110" t="s">
        <v>1480</v>
      </c>
      <c r="BW215" s="110" t="s">
        <v>1481</v>
      </c>
      <c r="BX215" s="110" t="s">
        <v>1535</v>
      </c>
      <c r="BY215" s="110" t="s">
        <v>1482</v>
      </c>
      <c r="BZ215" s="110" t="s">
        <v>1483</v>
      </c>
      <c r="CB215" s="426"/>
      <c r="CC215" s="153" t="s">
        <v>447</v>
      </c>
      <c r="CD215" s="110" t="s">
        <v>1485</v>
      </c>
      <c r="CE215" s="110" t="s">
        <v>1457</v>
      </c>
      <c r="CF215" s="110" t="s">
        <v>1439</v>
      </c>
      <c r="CG215" s="110" t="s">
        <v>1440</v>
      </c>
      <c r="CH215" s="110" t="s">
        <v>1441</v>
      </c>
      <c r="CI215" s="110" t="s">
        <v>1442</v>
      </c>
      <c r="CJ215" s="110" t="s">
        <v>1443</v>
      </c>
      <c r="CK215" s="110" t="s">
        <v>1444</v>
      </c>
      <c r="CL215" s="110" t="s">
        <v>1445</v>
      </c>
      <c r="CM215" s="110" t="s">
        <v>1446</v>
      </c>
      <c r="CO215" s="426"/>
      <c r="CP215" s="153" t="s">
        <v>447</v>
      </c>
      <c r="CQ215" s="110" t="s">
        <v>1476</v>
      </c>
      <c r="CR215" s="110" t="s">
        <v>1477</v>
      </c>
      <c r="CS215" s="110" t="s">
        <v>1478</v>
      </c>
      <c r="CT215" s="110" t="s">
        <v>1459</v>
      </c>
      <c r="CU215" s="110" t="s">
        <v>1479</v>
      </c>
      <c r="CV215" s="110" t="s">
        <v>1480</v>
      </c>
      <c r="CW215" s="110" t="s">
        <v>1481</v>
      </c>
      <c r="CX215" s="110" t="s">
        <v>1535</v>
      </c>
      <c r="CY215" s="110" t="s">
        <v>1482</v>
      </c>
      <c r="CZ215" s="110" t="s">
        <v>1483</v>
      </c>
      <c r="DB215" s="426"/>
      <c r="DC215" s="153" t="s">
        <v>447</v>
      </c>
      <c r="DD215" s="110" t="s">
        <v>1476</v>
      </c>
      <c r="DE215" s="110" t="s">
        <v>1477</v>
      </c>
      <c r="DF215" s="110" t="s">
        <v>1478</v>
      </c>
      <c r="DG215" s="110" t="s">
        <v>1459</v>
      </c>
      <c r="DH215" s="110" t="s">
        <v>1479</v>
      </c>
      <c r="DI215" s="110" t="s">
        <v>1480</v>
      </c>
      <c r="DJ215" s="110" t="s">
        <v>1481</v>
      </c>
      <c r="DK215" s="110" t="s">
        <v>1535</v>
      </c>
      <c r="DL215" s="110" t="s">
        <v>1482</v>
      </c>
      <c r="DM215" s="110" t="s">
        <v>1483</v>
      </c>
      <c r="DO215" s="426"/>
      <c r="DP215" s="153" t="s">
        <v>447</v>
      </c>
      <c r="DQ215" s="110" t="s">
        <v>1476</v>
      </c>
      <c r="DR215" s="110" t="s">
        <v>1477</v>
      </c>
      <c r="DS215" s="110" t="s">
        <v>1478</v>
      </c>
      <c r="DT215" s="110" t="s">
        <v>1459</v>
      </c>
      <c r="DU215" s="110" t="s">
        <v>1479</v>
      </c>
      <c r="DV215" s="110" t="s">
        <v>1480</v>
      </c>
      <c r="DW215" s="110" t="s">
        <v>1481</v>
      </c>
      <c r="DX215" s="110" t="s">
        <v>1535</v>
      </c>
      <c r="DY215" s="110" t="s">
        <v>1482</v>
      </c>
      <c r="DZ215" s="110" t="s">
        <v>1483</v>
      </c>
    </row>
    <row r="216" spans="2:130" s="3" customFormat="1" ht="15" customHeight="1" x14ac:dyDescent="0.25">
      <c r="B216" s="426"/>
      <c r="C216" s="153" t="s">
        <v>447</v>
      </c>
      <c r="D216" s="171" t="s">
        <v>1456</v>
      </c>
      <c r="E216" s="110" t="s">
        <v>1457</v>
      </c>
      <c r="F216" s="110" t="s">
        <v>1439</v>
      </c>
      <c r="G216" s="110" t="s">
        <v>1440</v>
      </c>
      <c r="H216" s="110" t="s">
        <v>1441</v>
      </c>
      <c r="I216" s="110" t="s">
        <v>1442</v>
      </c>
      <c r="J216" s="110" t="s">
        <v>1443</v>
      </c>
      <c r="K216" s="110" t="s">
        <v>1444</v>
      </c>
      <c r="L216" s="110" t="s">
        <v>1445</v>
      </c>
      <c r="M216" s="110" t="s">
        <v>1446</v>
      </c>
      <c r="N216" s="3" t="s">
        <v>447</v>
      </c>
      <c r="O216" s="426"/>
      <c r="P216" s="153" t="s">
        <v>447</v>
      </c>
      <c r="Q216" s="171" t="s">
        <v>1456</v>
      </c>
      <c r="R216" s="110" t="s">
        <v>1457</v>
      </c>
      <c r="S216" s="110" t="s">
        <v>1439</v>
      </c>
      <c r="T216" s="110" t="s">
        <v>1440</v>
      </c>
      <c r="U216" s="110" t="s">
        <v>1441</v>
      </c>
      <c r="V216" s="110" t="s">
        <v>1442</v>
      </c>
      <c r="W216" s="110" t="s">
        <v>1443</v>
      </c>
      <c r="X216" s="110" t="s">
        <v>1444</v>
      </c>
      <c r="Y216" s="110" t="s">
        <v>1445</v>
      </c>
      <c r="Z216" s="110" t="s">
        <v>1446</v>
      </c>
      <c r="AB216" s="426"/>
      <c r="AC216" s="153" t="s">
        <v>447</v>
      </c>
      <c r="AD216" s="171" t="s">
        <v>1505</v>
      </c>
      <c r="AE216" s="110" t="s">
        <v>1486</v>
      </c>
      <c r="AF216" s="110" t="s">
        <v>1487</v>
      </c>
      <c r="AG216" s="110" t="s">
        <v>1488</v>
      </c>
      <c r="AH216" s="110" t="s">
        <v>1489</v>
      </c>
      <c r="AI216" s="110" t="s">
        <v>1490</v>
      </c>
      <c r="AJ216" s="110" t="s">
        <v>1491</v>
      </c>
      <c r="AK216" s="110" t="s">
        <v>1536</v>
      </c>
      <c r="AL216" s="110" t="s">
        <v>1492</v>
      </c>
      <c r="AM216" s="110" t="s">
        <v>1493</v>
      </c>
      <c r="AO216" s="426"/>
      <c r="AP216" s="153" t="s">
        <v>447</v>
      </c>
      <c r="AQ216" s="171" t="s">
        <v>1456</v>
      </c>
      <c r="AR216" s="110" t="s">
        <v>1457</v>
      </c>
      <c r="AS216" s="110" t="s">
        <v>1439</v>
      </c>
      <c r="AT216" s="110" t="s">
        <v>1440</v>
      </c>
      <c r="AU216" s="110" t="s">
        <v>1441</v>
      </c>
      <c r="AV216" s="110" t="s">
        <v>1442</v>
      </c>
      <c r="AW216" s="110" t="s">
        <v>1443</v>
      </c>
      <c r="AX216" s="110" t="s">
        <v>1444</v>
      </c>
      <c r="AY216" s="110" t="s">
        <v>1445</v>
      </c>
      <c r="AZ216" s="110" t="s">
        <v>1446</v>
      </c>
      <c r="BB216" s="426"/>
      <c r="BC216" s="153" t="s">
        <v>447</v>
      </c>
      <c r="BD216" s="171" t="s">
        <v>1505</v>
      </c>
      <c r="BE216" s="110" t="s">
        <v>1486</v>
      </c>
      <c r="BF216" s="110" t="s">
        <v>1487</v>
      </c>
      <c r="BG216" s="110" t="s">
        <v>1488</v>
      </c>
      <c r="BH216" s="110" t="s">
        <v>1489</v>
      </c>
      <c r="BI216" s="110" t="s">
        <v>1490</v>
      </c>
      <c r="BJ216" s="110" t="s">
        <v>1491</v>
      </c>
      <c r="BK216" s="110" t="s">
        <v>1536</v>
      </c>
      <c r="BL216" s="110" t="s">
        <v>1492</v>
      </c>
      <c r="BM216" s="110" t="s">
        <v>1493</v>
      </c>
      <c r="BO216" s="426"/>
      <c r="BP216" s="153" t="s">
        <v>447</v>
      </c>
      <c r="BQ216" s="171" t="s">
        <v>1456</v>
      </c>
      <c r="BR216" s="110" t="s">
        <v>1457</v>
      </c>
      <c r="BS216" s="110" t="s">
        <v>1439</v>
      </c>
      <c r="BT216" s="110" t="s">
        <v>1440</v>
      </c>
      <c r="BU216" s="110" t="s">
        <v>1441</v>
      </c>
      <c r="BV216" s="110" t="s">
        <v>1442</v>
      </c>
      <c r="BW216" s="110" t="s">
        <v>1443</v>
      </c>
      <c r="BX216" s="110" t="s">
        <v>1444</v>
      </c>
      <c r="BY216" s="110" t="s">
        <v>1445</v>
      </c>
      <c r="BZ216" s="110" t="s">
        <v>1446</v>
      </c>
      <c r="CB216" s="426"/>
      <c r="CC216" s="153" t="s">
        <v>447</v>
      </c>
      <c r="CD216" s="171" t="s">
        <v>1505</v>
      </c>
      <c r="CE216" s="110" t="s">
        <v>1486</v>
      </c>
      <c r="CF216" s="110" t="s">
        <v>1487</v>
      </c>
      <c r="CG216" s="110" t="s">
        <v>1488</v>
      </c>
      <c r="CH216" s="110" t="s">
        <v>1489</v>
      </c>
      <c r="CI216" s="110" t="s">
        <v>1490</v>
      </c>
      <c r="CJ216" s="110" t="s">
        <v>1491</v>
      </c>
      <c r="CK216" s="110" t="s">
        <v>1536</v>
      </c>
      <c r="CL216" s="110" t="s">
        <v>1492</v>
      </c>
      <c r="CM216" s="110" t="s">
        <v>1493</v>
      </c>
      <c r="CO216" s="426"/>
      <c r="CP216" s="153" t="s">
        <v>447</v>
      </c>
      <c r="CQ216" s="171" t="s">
        <v>1456</v>
      </c>
      <c r="CR216" s="110" t="s">
        <v>1457</v>
      </c>
      <c r="CS216" s="110" t="s">
        <v>1439</v>
      </c>
      <c r="CT216" s="110" t="s">
        <v>1440</v>
      </c>
      <c r="CU216" s="110" t="s">
        <v>1441</v>
      </c>
      <c r="CV216" s="110" t="s">
        <v>1442</v>
      </c>
      <c r="CW216" s="110" t="s">
        <v>1443</v>
      </c>
      <c r="CX216" s="110" t="s">
        <v>1444</v>
      </c>
      <c r="CY216" s="110" t="s">
        <v>1445</v>
      </c>
      <c r="CZ216" s="110" t="s">
        <v>1446</v>
      </c>
      <c r="DB216" s="426"/>
      <c r="DC216" s="153" t="s">
        <v>447</v>
      </c>
      <c r="DD216" s="171" t="s">
        <v>1456</v>
      </c>
      <c r="DE216" s="110" t="s">
        <v>1457</v>
      </c>
      <c r="DF216" s="110" t="s">
        <v>1439</v>
      </c>
      <c r="DG216" s="110" t="s">
        <v>1440</v>
      </c>
      <c r="DH216" s="110" t="s">
        <v>1441</v>
      </c>
      <c r="DI216" s="110" t="s">
        <v>1442</v>
      </c>
      <c r="DJ216" s="110" t="s">
        <v>1443</v>
      </c>
      <c r="DK216" s="110" t="s">
        <v>1444</v>
      </c>
      <c r="DL216" s="110" t="s">
        <v>1445</v>
      </c>
      <c r="DM216" s="110" t="s">
        <v>1446</v>
      </c>
      <c r="DO216" s="426"/>
      <c r="DP216" s="153" t="s">
        <v>447</v>
      </c>
      <c r="DQ216" s="171" t="s">
        <v>1456</v>
      </c>
      <c r="DR216" s="110" t="s">
        <v>1457</v>
      </c>
      <c r="DS216" s="110" t="s">
        <v>1439</v>
      </c>
      <c r="DT216" s="110" t="s">
        <v>1440</v>
      </c>
      <c r="DU216" s="110" t="s">
        <v>1441</v>
      </c>
      <c r="DV216" s="110" t="s">
        <v>1442</v>
      </c>
      <c r="DW216" s="110" t="s">
        <v>1443</v>
      </c>
      <c r="DX216" s="110" t="s">
        <v>1444</v>
      </c>
      <c r="DY216" s="110" t="s">
        <v>1445</v>
      </c>
      <c r="DZ216" s="110" t="s">
        <v>1446</v>
      </c>
    </row>
    <row r="217" spans="2:130" s="3" customFormat="1" ht="15" customHeight="1" x14ac:dyDescent="0.25">
      <c r="B217" s="426"/>
      <c r="C217" s="153" t="s">
        <v>447</v>
      </c>
      <c r="D217" s="110" t="s">
        <v>1485</v>
      </c>
      <c r="E217" s="110" t="s">
        <v>1448</v>
      </c>
      <c r="F217" s="110" t="s">
        <v>1449</v>
      </c>
      <c r="G217" s="110" t="s">
        <v>1451</v>
      </c>
      <c r="H217" s="110" t="s">
        <v>1489</v>
      </c>
      <c r="I217" s="110" t="s">
        <v>1452</v>
      </c>
      <c r="J217" s="110" t="s">
        <v>1453</v>
      </c>
      <c r="K217" s="110" t="s">
        <v>1454</v>
      </c>
      <c r="L217" s="110" t="s">
        <v>1455</v>
      </c>
      <c r="M217" s="110" t="s">
        <v>1493</v>
      </c>
      <c r="N217" s="3" t="s">
        <v>447</v>
      </c>
      <c r="O217" s="426"/>
      <c r="P217" s="153" t="s">
        <v>447</v>
      </c>
      <c r="Q217" s="110" t="s">
        <v>1485</v>
      </c>
      <c r="R217" s="110" t="s">
        <v>1448</v>
      </c>
      <c r="S217" s="110" t="s">
        <v>1449</v>
      </c>
      <c r="T217" s="110" t="s">
        <v>1451</v>
      </c>
      <c r="U217" s="110" t="s">
        <v>1489</v>
      </c>
      <c r="V217" s="110" t="s">
        <v>1452</v>
      </c>
      <c r="W217" s="110" t="s">
        <v>1453</v>
      </c>
      <c r="X217" s="110" t="s">
        <v>1454</v>
      </c>
      <c r="Y217" s="110" t="s">
        <v>1455</v>
      </c>
      <c r="Z217" s="110" t="s">
        <v>1493</v>
      </c>
      <c r="AB217" s="426"/>
      <c r="AC217" s="153" t="s">
        <v>447</v>
      </c>
      <c r="AD217" s="110" t="s">
        <v>1515</v>
      </c>
      <c r="AE217" s="110" t="s">
        <v>1506</v>
      </c>
      <c r="AF217" s="110" t="s">
        <v>1507</v>
      </c>
      <c r="AG217" s="110" t="s">
        <v>1508</v>
      </c>
      <c r="AH217" s="110" t="s">
        <v>1509</v>
      </c>
      <c r="AI217" s="110" t="s">
        <v>1510</v>
      </c>
      <c r="AJ217" s="110" t="s">
        <v>1511</v>
      </c>
      <c r="AK217" s="110" t="s">
        <v>1538</v>
      </c>
      <c r="AL217" s="110" t="s">
        <v>1512</v>
      </c>
      <c r="AM217" s="110" t="s">
        <v>1513</v>
      </c>
      <c r="AO217" s="426"/>
      <c r="AP217" s="153" t="s">
        <v>447</v>
      </c>
      <c r="AQ217" s="110" t="s">
        <v>1485</v>
      </c>
      <c r="AR217" s="110" t="s">
        <v>1448</v>
      </c>
      <c r="AS217" s="110" t="s">
        <v>1449</v>
      </c>
      <c r="AT217" s="110" t="s">
        <v>1451</v>
      </c>
      <c r="AU217" s="110" t="s">
        <v>1489</v>
      </c>
      <c r="AV217" s="110" t="s">
        <v>1452</v>
      </c>
      <c r="AW217" s="110" t="s">
        <v>1453</v>
      </c>
      <c r="AX217" s="110" t="s">
        <v>1454</v>
      </c>
      <c r="AY217" s="110" t="s">
        <v>1455</v>
      </c>
      <c r="AZ217" s="110" t="s">
        <v>1493</v>
      </c>
      <c r="BB217" s="426"/>
      <c r="BC217" s="153" t="s">
        <v>447</v>
      </c>
      <c r="BD217" s="110" t="s">
        <v>1515</v>
      </c>
      <c r="BE217" s="110" t="s">
        <v>1506</v>
      </c>
      <c r="BF217" s="110" t="s">
        <v>1507</v>
      </c>
      <c r="BG217" s="110" t="s">
        <v>1508</v>
      </c>
      <c r="BH217" s="110" t="s">
        <v>1509</v>
      </c>
      <c r="BI217" s="110" t="s">
        <v>1510</v>
      </c>
      <c r="BJ217" s="110" t="s">
        <v>1511</v>
      </c>
      <c r="BK217" s="110" t="s">
        <v>1538</v>
      </c>
      <c r="BL217" s="110" t="s">
        <v>1512</v>
      </c>
      <c r="BM217" s="110" t="s">
        <v>1513</v>
      </c>
      <c r="BO217" s="426"/>
      <c r="BP217" s="153" t="s">
        <v>447</v>
      </c>
      <c r="BQ217" s="110" t="s">
        <v>1485</v>
      </c>
      <c r="BR217" s="110" t="s">
        <v>1448</v>
      </c>
      <c r="BS217" s="110" t="s">
        <v>1449</v>
      </c>
      <c r="BT217" s="110" t="s">
        <v>1451</v>
      </c>
      <c r="BU217" s="110" t="s">
        <v>1489</v>
      </c>
      <c r="BV217" s="110" t="s">
        <v>1452</v>
      </c>
      <c r="BW217" s="110" t="s">
        <v>1453</v>
      </c>
      <c r="BX217" s="110" t="s">
        <v>1454</v>
      </c>
      <c r="BY217" s="110" t="s">
        <v>1455</v>
      </c>
      <c r="BZ217" s="110" t="s">
        <v>1493</v>
      </c>
      <c r="CB217" s="426"/>
      <c r="CC217" s="153" t="s">
        <v>447</v>
      </c>
      <c r="CD217" s="110" t="s">
        <v>1515</v>
      </c>
      <c r="CE217" s="110" t="s">
        <v>1506</v>
      </c>
      <c r="CF217" s="110" t="s">
        <v>1507</v>
      </c>
      <c r="CG217" s="110" t="s">
        <v>1508</v>
      </c>
      <c r="CH217" s="110" t="s">
        <v>1509</v>
      </c>
      <c r="CI217" s="110" t="s">
        <v>1510</v>
      </c>
      <c r="CJ217" s="110" t="s">
        <v>1511</v>
      </c>
      <c r="CK217" s="110" t="s">
        <v>1538</v>
      </c>
      <c r="CL217" s="110" t="s">
        <v>1512</v>
      </c>
      <c r="CM217" s="110" t="s">
        <v>1513</v>
      </c>
      <c r="CO217" s="426"/>
      <c r="CP217" s="153" t="s">
        <v>447</v>
      </c>
      <c r="CQ217" s="110" t="s">
        <v>1485</v>
      </c>
      <c r="CR217" s="110" t="s">
        <v>1448</v>
      </c>
      <c r="CS217" s="110" t="s">
        <v>1449</v>
      </c>
      <c r="CT217" s="110" t="s">
        <v>1451</v>
      </c>
      <c r="CU217" s="110" t="s">
        <v>1489</v>
      </c>
      <c r="CV217" s="110" t="s">
        <v>1452</v>
      </c>
      <c r="CW217" s="110" t="s">
        <v>1453</v>
      </c>
      <c r="CX217" s="110" t="s">
        <v>1454</v>
      </c>
      <c r="CY217" s="110" t="s">
        <v>1455</v>
      </c>
      <c r="CZ217" s="110" t="s">
        <v>1493</v>
      </c>
      <c r="DB217" s="426"/>
      <c r="DC217" s="153" t="s">
        <v>447</v>
      </c>
      <c r="DD217" s="110" t="s">
        <v>1485</v>
      </c>
      <c r="DE217" s="110" t="s">
        <v>1448</v>
      </c>
      <c r="DF217" s="110" t="s">
        <v>1449</v>
      </c>
      <c r="DG217" s="110" t="s">
        <v>1451</v>
      </c>
      <c r="DH217" s="110" t="s">
        <v>1489</v>
      </c>
      <c r="DI217" s="110" t="s">
        <v>1452</v>
      </c>
      <c r="DJ217" s="110" t="s">
        <v>1453</v>
      </c>
      <c r="DK217" s="110" t="s">
        <v>1454</v>
      </c>
      <c r="DL217" s="110" t="s">
        <v>1455</v>
      </c>
      <c r="DM217" s="110" t="s">
        <v>1493</v>
      </c>
      <c r="DO217" s="426"/>
      <c r="DP217" s="153" t="s">
        <v>447</v>
      </c>
      <c r="DQ217" s="110" t="s">
        <v>1485</v>
      </c>
      <c r="DR217" s="110" t="s">
        <v>1448</v>
      </c>
      <c r="DS217" s="110" t="s">
        <v>1449</v>
      </c>
      <c r="DT217" s="110" t="s">
        <v>1451</v>
      </c>
      <c r="DU217" s="110" t="s">
        <v>1489</v>
      </c>
      <c r="DV217" s="110" t="s">
        <v>1452</v>
      </c>
      <c r="DW217" s="110" t="s">
        <v>1453</v>
      </c>
      <c r="DX217" s="110" t="s">
        <v>1454</v>
      </c>
      <c r="DY217" s="110" t="s">
        <v>1455</v>
      </c>
      <c r="DZ217" s="110" t="s">
        <v>1493</v>
      </c>
    </row>
    <row r="218" spans="2:130" s="3" customFormat="1" ht="15" customHeight="1" x14ac:dyDescent="0.25">
      <c r="B218" s="426"/>
      <c r="C218" s="153" t="s">
        <v>447</v>
      </c>
      <c r="D218" s="110" t="s">
        <v>1495</v>
      </c>
      <c r="E218" s="110" t="s">
        <v>1486</v>
      </c>
      <c r="F218" s="110" t="s">
        <v>1450</v>
      </c>
      <c r="G218" s="110" t="s">
        <v>1488</v>
      </c>
      <c r="H218" s="110" t="s">
        <v>1499</v>
      </c>
      <c r="I218" s="110" t="s">
        <v>1490</v>
      </c>
      <c r="J218" s="110" t="s">
        <v>1491</v>
      </c>
      <c r="K218" s="110" t="s">
        <v>1536</v>
      </c>
      <c r="L218" s="110" t="s">
        <v>1492</v>
      </c>
      <c r="M218" s="110" t="s">
        <v>1503</v>
      </c>
      <c r="N218" s="3" t="s">
        <v>447</v>
      </c>
      <c r="O218" s="426"/>
      <c r="P218" s="153" t="s">
        <v>447</v>
      </c>
      <c r="Q218" s="110" t="s">
        <v>1495</v>
      </c>
      <c r="R218" s="110" t="s">
        <v>1486</v>
      </c>
      <c r="S218" s="110" t="s">
        <v>1450</v>
      </c>
      <c r="T218" s="110" t="s">
        <v>1488</v>
      </c>
      <c r="U218" s="110" t="s">
        <v>1499</v>
      </c>
      <c r="V218" s="110" t="s">
        <v>1490</v>
      </c>
      <c r="W218" s="110" t="s">
        <v>1491</v>
      </c>
      <c r="X218" s="110" t="s">
        <v>1536</v>
      </c>
      <c r="Y218" s="110" t="s">
        <v>1492</v>
      </c>
      <c r="Z218" s="110" t="s">
        <v>1503</v>
      </c>
      <c r="AB218" s="426"/>
      <c r="AC218" s="153" t="s">
        <v>447</v>
      </c>
      <c r="AD218" s="110" t="s">
        <v>1525</v>
      </c>
      <c r="AE218" s="110" t="s">
        <v>1516</v>
      </c>
      <c r="AF218" s="110" t="s">
        <v>1517</v>
      </c>
      <c r="AG218" s="3" t="s">
        <v>1518</v>
      </c>
      <c r="AH218" s="110" t="s">
        <v>1519</v>
      </c>
      <c r="AI218" s="110" t="s">
        <v>1520</v>
      </c>
      <c r="AJ218" s="110" t="s">
        <v>1521</v>
      </c>
      <c r="AK218" s="110" t="s">
        <v>1824</v>
      </c>
      <c r="AL218" s="110" t="s">
        <v>1522</v>
      </c>
      <c r="AM218" s="110" t="s">
        <v>1523</v>
      </c>
      <c r="AO218" s="426"/>
      <c r="AP218" s="153" t="s">
        <v>447</v>
      </c>
      <c r="AQ218" s="110" t="s">
        <v>1495</v>
      </c>
      <c r="AR218" s="110" t="s">
        <v>1486</v>
      </c>
      <c r="AS218" s="110" t="s">
        <v>1450</v>
      </c>
      <c r="AT218" s="110" t="s">
        <v>1488</v>
      </c>
      <c r="AU218" s="110" t="s">
        <v>1499</v>
      </c>
      <c r="AV218" s="110" t="s">
        <v>1490</v>
      </c>
      <c r="AW218" s="110" t="s">
        <v>1491</v>
      </c>
      <c r="AX218" s="110" t="s">
        <v>1536</v>
      </c>
      <c r="AY218" s="110" t="s">
        <v>1492</v>
      </c>
      <c r="AZ218" s="110" t="s">
        <v>1503</v>
      </c>
      <c r="BB218" s="426"/>
      <c r="BC218" s="153" t="s">
        <v>447</v>
      </c>
      <c r="BD218" s="110" t="s">
        <v>1525</v>
      </c>
      <c r="BE218" s="110" t="s">
        <v>1516</v>
      </c>
      <c r="BF218" s="110" t="s">
        <v>1517</v>
      </c>
      <c r="BG218" s="110" t="s">
        <v>1518</v>
      </c>
      <c r="BH218" s="110" t="s">
        <v>1519</v>
      </c>
      <c r="BI218" s="110" t="s">
        <v>1520</v>
      </c>
      <c r="BJ218" s="110" t="s">
        <v>1521</v>
      </c>
      <c r="BK218" s="110" t="s">
        <v>1824</v>
      </c>
      <c r="BL218" s="110" t="s">
        <v>1522</v>
      </c>
      <c r="BM218" s="110" t="s">
        <v>1523</v>
      </c>
      <c r="BO218" s="426"/>
      <c r="BP218" s="153" t="s">
        <v>447</v>
      </c>
      <c r="BQ218" s="110" t="s">
        <v>1495</v>
      </c>
      <c r="BR218" s="110" t="s">
        <v>1486</v>
      </c>
      <c r="BS218" s="110" t="s">
        <v>1450</v>
      </c>
      <c r="BT218" s="110" t="s">
        <v>1488</v>
      </c>
      <c r="BU218" s="110" t="s">
        <v>1499</v>
      </c>
      <c r="BV218" s="110" t="s">
        <v>1490</v>
      </c>
      <c r="BW218" s="110" t="s">
        <v>1491</v>
      </c>
      <c r="BX218" s="110" t="s">
        <v>1536</v>
      </c>
      <c r="BY218" s="110" t="s">
        <v>1492</v>
      </c>
      <c r="BZ218" s="110" t="s">
        <v>1503</v>
      </c>
      <c r="CB218" s="426"/>
      <c r="CC218" s="153" t="s">
        <v>447</v>
      </c>
      <c r="CD218" s="110" t="s">
        <v>1525</v>
      </c>
      <c r="CE218" s="110" t="s">
        <v>1516</v>
      </c>
      <c r="CF218" s="110" t="s">
        <v>1517</v>
      </c>
      <c r="CG218" s="110" t="s">
        <v>1518</v>
      </c>
      <c r="CH218" s="110" t="s">
        <v>1519</v>
      </c>
      <c r="CI218" s="110" t="s">
        <v>1520</v>
      </c>
      <c r="CJ218" s="110" t="s">
        <v>1521</v>
      </c>
      <c r="CK218" s="110" t="s">
        <v>1824</v>
      </c>
      <c r="CL218" s="110" t="s">
        <v>1522</v>
      </c>
      <c r="CM218" s="110" t="s">
        <v>1523</v>
      </c>
      <c r="CO218" s="426"/>
      <c r="CP218" s="153" t="s">
        <v>447</v>
      </c>
      <c r="CQ218" s="110" t="s">
        <v>1495</v>
      </c>
      <c r="CR218" s="110" t="s">
        <v>1486</v>
      </c>
      <c r="CS218" s="110" t="s">
        <v>1450</v>
      </c>
      <c r="CT218" s="110" t="s">
        <v>1488</v>
      </c>
      <c r="CU218" s="110" t="s">
        <v>1499</v>
      </c>
      <c r="CV218" s="110" t="s">
        <v>1490</v>
      </c>
      <c r="CW218" s="110" t="s">
        <v>1491</v>
      </c>
      <c r="CX218" s="110" t="s">
        <v>1536</v>
      </c>
      <c r="CY218" s="110" t="s">
        <v>1492</v>
      </c>
      <c r="CZ218" s="110" t="s">
        <v>1503</v>
      </c>
      <c r="DB218" s="426"/>
      <c r="DC218" s="153" t="s">
        <v>447</v>
      </c>
      <c r="DD218" s="110" t="s">
        <v>1495</v>
      </c>
      <c r="DE218" s="110" t="s">
        <v>1486</v>
      </c>
      <c r="DF218" s="110" t="s">
        <v>1450</v>
      </c>
      <c r="DG218" s="110" t="s">
        <v>1488</v>
      </c>
      <c r="DH218" s="110" t="s">
        <v>1499</v>
      </c>
      <c r="DI218" s="110" t="s">
        <v>1490</v>
      </c>
      <c r="DJ218" s="110" t="s">
        <v>1491</v>
      </c>
      <c r="DK218" s="110" t="s">
        <v>1536</v>
      </c>
      <c r="DL218" s="110" t="s">
        <v>1492</v>
      </c>
      <c r="DM218" s="110" t="s">
        <v>1503</v>
      </c>
      <c r="DO218" s="426"/>
      <c r="DP218" s="153" t="s">
        <v>447</v>
      </c>
      <c r="DQ218" s="110" t="s">
        <v>1495</v>
      </c>
      <c r="DR218" s="110" t="s">
        <v>1486</v>
      </c>
      <c r="DS218" s="110" t="s">
        <v>1450</v>
      </c>
      <c r="DT218" s="110" t="s">
        <v>1488</v>
      </c>
      <c r="DU218" s="110" t="s">
        <v>1499</v>
      </c>
      <c r="DV218" s="110" t="s">
        <v>1490</v>
      </c>
      <c r="DW218" s="110" t="s">
        <v>1491</v>
      </c>
      <c r="DX218" s="110" t="s">
        <v>1536</v>
      </c>
      <c r="DY218" s="110" t="s">
        <v>1492</v>
      </c>
      <c r="DZ218" s="110" t="s">
        <v>1503</v>
      </c>
    </row>
    <row r="219" spans="2:130" s="3" customFormat="1" ht="15" customHeight="1" x14ac:dyDescent="0.25">
      <c r="B219" s="426"/>
      <c r="C219" s="153" t="s">
        <v>447</v>
      </c>
      <c r="D219" s="110" t="s">
        <v>1505</v>
      </c>
      <c r="E219" s="110" t="s">
        <v>1496</v>
      </c>
      <c r="F219" s="110" t="s">
        <v>1487</v>
      </c>
      <c r="G219" s="110" t="s">
        <v>1498</v>
      </c>
      <c r="H219" s="110" t="s">
        <v>1509</v>
      </c>
      <c r="I219" s="110" t="s">
        <v>1500</v>
      </c>
      <c r="J219" s="110" t="s">
        <v>1501</v>
      </c>
      <c r="K219" s="110" t="s">
        <v>1537</v>
      </c>
      <c r="L219" s="110" t="s">
        <v>1502</v>
      </c>
      <c r="M219" s="110" t="s">
        <v>1513</v>
      </c>
      <c r="N219" s="3" t="s">
        <v>447</v>
      </c>
      <c r="O219" s="426"/>
      <c r="P219" s="153" t="s">
        <v>447</v>
      </c>
      <c r="Q219" s="110" t="s">
        <v>1505</v>
      </c>
      <c r="R219" s="110" t="s">
        <v>1496</v>
      </c>
      <c r="S219" s="110" t="s">
        <v>1487</v>
      </c>
      <c r="T219" s="110" t="s">
        <v>1498</v>
      </c>
      <c r="U219" s="110" t="s">
        <v>1509</v>
      </c>
      <c r="V219" s="110" t="s">
        <v>1500</v>
      </c>
      <c r="W219" s="110" t="s">
        <v>1501</v>
      </c>
      <c r="X219" s="110" t="s">
        <v>1537</v>
      </c>
      <c r="Y219" s="110" t="s">
        <v>1502</v>
      </c>
      <c r="Z219" s="110" t="s">
        <v>1513</v>
      </c>
      <c r="AB219" s="426"/>
      <c r="AC219" s="153" t="s">
        <v>447</v>
      </c>
      <c r="AD219" s="110" t="s">
        <v>447</v>
      </c>
      <c r="AE219" s="110" t="s">
        <v>1526</v>
      </c>
      <c r="AF219" s="110" t="s">
        <v>1527</v>
      </c>
      <c r="AG219" s="110" t="s">
        <v>1528</v>
      </c>
      <c r="AH219" s="110" t="s">
        <v>1529</v>
      </c>
      <c r="AI219" s="110" t="s">
        <v>1530</v>
      </c>
      <c r="AJ219" s="110" t="s">
        <v>1531</v>
      </c>
      <c r="AK219" s="110" t="s">
        <v>1539</v>
      </c>
      <c r="AL219" s="110" t="s">
        <v>1532</v>
      </c>
      <c r="AM219" s="110" t="s">
        <v>1533</v>
      </c>
      <c r="AO219" s="426"/>
      <c r="AP219" s="153" t="s">
        <v>447</v>
      </c>
      <c r="AQ219" s="110" t="s">
        <v>1505</v>
      </c>
      <c r="AR219" s="110" t="s">
        <v>1496</v>
      </c>
      <c r="AS219" s="110" t="s">
        <v>1487</v>
      </c>
      <c r="AT219" s="110" t="s">
        <v>1498</v>
      </c>
      <c r="AU219" s="110" t="s">
        <v>1509</v>
      </c>
      <c r="AV219" s="110" t="s">
        <v>1500</v>
      </c>
      <c r="AW219" s="110" t="s">
        <v>1501</v>
      </c>
      <c r="AX219" s="110" t="s">
        <v>1537</v>
      </c>
      <c r="AY219" s="110" t="s">
        <v>1502</v>
      </c>
      <c r="AZ219" s="110" t="s">
        <v>1513</v>
      </c>
      <c r="BB219" s="426"/>
      <c r="BC219" s="153" t="s">
        <v>447</v>
      </c>
      <c r="BD219" s="110" t="s">
        <v>447</v>
      </c>
      <c r="BE219" s="110" t="s">
        <v>1526</v>
      </c>
      <c r="BF219" s="110" t="s">
        <v>1527</v>
      </c>
      <c r="BG219" s="110" t="s">
        <v>1528</v>
      </c>
      <c r="BH219" s="110" t="s">
        <v>1529</v>
      </c>
      <c r="BI219" s="110" t="s">
        <v>1530</v>
      </c>
      <c r="BJ219" s="110" t="s">
        <v>1531</v>
      </c>
      <c r="BK219" s="110" t="s">
        <v>1539</v>
      </c>
      <c r="BL219" s="110" t="s">
        <v>1532</v>
      </c>
      <c r="BM219" s="110" t="s">
        <v>1533</v>
      </c>
      <c r="BO219" s="426"/>
      <c r="BP219" s="153" t="s">
        <v>447</v>
      </c>
      <c r="BQ219" s="110" t="s">
        <v>1505</v>
      </c>
      <c r="BR219" s="110" t="s">
        <v>1496</v>
      </c>
      <c r="BS219" s="110" t="s">
        <v>1487</v>
      </c>
      <c r="BT219" s="110" t="s">
        <v>1498</v>
      </c>
      <c r="BU219" s="110" t="s">
        <v>1509</v>
      </c>
      <c r="BV219" s="110" t="s">
        <v>1500</v>
      </c>
      <c r="BW219" s="110" t="s">
        <v>1501</v>
      </c>
      <c r="BX219" s="110" t="s">
        <v>1537</v>
      </c>
      <c r="BY219" s="110" t="s">
        <v>1502</v>
      </c>
      <c r="BZ219" s="110" t="s">
        <v>1513</v>
      </c>
      <c r="CB219" s="426"/>
      <c r="CC219" s="153" t="s">
        <v>447</v>
      </c>
      <c r="CD219" s="110" t="s">
        <v>447</v>
      </c>
      <c r="CE219" s="110" t="s">
        <v>1526</v>
      </c>
      <c r="CF219" s="110" t="s">
        <v>1527</v>
      </c>
      <c r="CG219" s="110" t="s">
        <v>1528</v>
      </c>
      <c r="CH219" s="110" t="s">
        <v>1529</v>
      </c>
      <c r="CI219" s="110" t="s">
        <v>1530</v>
      </c>
      <c r="CJ219" s="110" t="s">
        <v>1531</v>
      </c>
      <c r="CK219" s="110" t="s">
        <v>1539</v>
      </c>
      <c r="CL219" s="110" t="s">
        <v>1532</v>
      </c>
      <c r="CM219" s="110" t="s">
        <v>1533</v>
      </c>
      <c r="CO219" s="426"/>
      <c r="CP219" s="153" t="s">
        <v>447</v>
      </c>
      <c r="CQ219" s="110" t="s">
        <v>1505</v>
      </c>
      <c r="CR219" s="110" t="s">
        <v>1496</v>
      </c>
      <c r="CS219" s="110" t="s">
        <v>1487</v>
      </c>
      <c r="CT219" s="110" t="s">
        <v>1498</v>
      </c>
      <c r="CU219" s="110" t="s">
        <v>1509</v>
      </c>
      <c r="CV219" s="110" t="s">
        <v>1500</v>
      </c>
      <c r="CW219" s="110" t="s">
        <v>1501</v>
      </c>
      <c r="CX219" s="110" t="s">
        <v>1537</v>
      </c>
      <c r="CY219" s="110" t="s">
        <v>1502</v>
      </c>
      <c r="CZ219" s="110" t="s">
        <v>1513</v>
      </c>
      <c r="DB219" s="426"/>
      <c r="DC219" s="153" t="s">
        <v>447</v>
      </c>
      <c r="DD219" s="110" t="s">
        <v>1505</v>
      </c>
      <c r="DE219" s="110" t="s">
        <v>1496</v>
      </c>
      <c r="DF219" s="110" t="s">
        <v>1487</v>
      </c>
      <c r="DG219" s="110" t="s">
        <v>1498</v>
      </c>
      <c r="DH219" s="110" t="s">
        <v>1509</v>
      </c>
      <c r="DI219" s="110" t="s">
        <v>1500</v>
      </c>
      <c r="DJ219" s="110" t="s">
        <v>1501</v>
      </c>
      <c r="DK219" s="110" t="s">
        <v>1537</v>
      </c>
      <c r="DL219" s="110" t="s">
        <v>1502</v>
      </c>
      <c r="DM219" s="110" t="s">
        <v>1513</v>
      </c>
      <c r="DO219" s="426"/>
      <c r="DP219" s="153" t="s">
        <v>447</v>
      </c>
      <c r="DQ219" s="110" t="s">
        <v>1505</v>
      </c>
      <c r="DR219" s="110" t="s">
        <v>1496</v>
      </c>
      <c r="DS219" s="110" t="s">
        <v>1487</v>
      </c>
      <c r="DT219" s="110" t="s">
        <v>1498</v>
      </c>
      <c r="DU219" s="110" t="s">
        <v>1509</v>
      </c>
      <c r="DV219" s="110" t="s">
        <v>1500</v>
      </c>
      <c r="DW219" s="110" t="s">
        <v>1501</v>
      </c>
      <c r="DX219" s="110" t="s">
        <v>1537</v>
      </c>
      <c r="DY219" s="110" t="s">
        <v>1502</v>
      </c>
      <c r="DZ219" s="110" t="s">
        <v>1513</v>
      </c>
    </row>
    <row r="220" spans="2:130" s="3" customFormat="1" ht="15" customHeight="1" x14ac:dyDescent="0.25">
      <c r="B220" s="426"/>
      <c r="C220" s="153" t="s">
        <v>447</v>
      </c>
      <c r="D220" s="110" t="s">
        <v>1515</v>
      </c>
      <c r="E220" s="110" t="s">
        <v>1506</v>
      </c>
      <c r="F220" s="110" t="s">
        <v>1497</v>
      </c>
      <c r="G220" s="110" t="s">
        <v>1508</v>
      </c>
      <c r="H220" s="110" t="s">
        <v>1519</v>
      </c>
      <c r="I220" s="110" t="s">
        <v>1510</v>
      </c>
      <c r="J220" s="110" t="s">
        <v>1511</v>
      </c>
      <c r="K220" s="110" t="s">
        <v>1538</v>
      </c>
      <c r="L220" s="110" t="s">
        <v>1512</v>
      </c>
      <c r="M220" s="110" t="s">
        <v>1523</v>
      </c>
      <c r="N220" s="3" t="s">
        <v>447</v>
      </c>
      <c r="O220" s="426"/>
      <c r="P220" s="153" t="s">
        <v>447</v>
      </c>
      <c r="Q220" s="110" t="s">
        <v>1515</v>
      </c>
      <c r="R220" s="110" t="s">
        <v>1506</v>
      </c>
      <c r="S220" s="110" t="s">
        <v>1497</v>
      </c>
      <c r="T220" s="110" t="s">
        <v>1508</v>
      </c>
      <c r="U220" s="110" t="s">
        <v>1519</v>
      </c>
      <c r="V220" s="110" t="s">
        <v>1510</v>
      </c>
      <c r="W220" s="110" t="s">
        <v>1511</v>
      </c>
      <c r="X220" s="110" t="s">
        <v>1538</v>
      </c>
      <c r="Y220" s="110" t="s">
        <v>1512</v>
      </c>
      <c r="Z220" s="110" t="s">
        <v>1523</v>
      </c>
      <c r="AB220" s="426"/>
      <c r="AC220" s="153" t="s">
        <v>447</v>
      </c>
      <c r="AD220" s="110" t="s">
        <v>447</v>
      </c>
      <c r="AE220" s="110" t="s">
        <v>447</v>
      </c>
      <c r="AF220" s="110" t="s">
        <v>447</v>
      </c>
      <c r="AG220" s="110" t="s">
        <v>447</v>
      </c>
      <c r="AH220" s="110" t="s">
        <v>447</v>
      </c>
      <c r="AI220" s="110" t="s">
        <v>447</v>
      </c>
      <c r="AJ220" s="110" t="s">
        <v>447</v>
      </c>
      <c r="AK220" s="110" t="s">
        <v>447</v>
      </c>
      <c r="AL220" s="110" t="s">
        <v>447</v>
      </c>
      <c r="AM220" s="110" t="s">
        <v>447</v>
      </c>
      <c r="AO220" s="426"/>
      <c r="AP220" s="153" t="s">
        <v>447</v>
      </c>
      <c r="AQ220" s="110" t="s">
        <v>1515</v>
      </c>
      <c r="AR220" s="110" t="s">
        <v>1506</v>
      </c>
      <c r="AS220" s="110" t="s">
        <v>1497</v>
      </c>
      <c r="AT220" s="110" t="s">
        <v>1508</v>
      </c>
      <c r="AU220" s="110" t="s">
        <v>1519</v>
      </c>
      <c r="AV220" s="110" t="s">
        <v>1510</v>
      </c>
      <c r="AW220" s="110" t="s">
        <v>1511</v>
      </c>
      <c r="AX220" s="110" t="s">
        <v>1538</v>
      </c>
      <c r="AY220" s="110" t="s">
        <v>1512</v>
      </c>
      <c r="AZ220" s="110" t="s">
        <v>1523</v>
      </c>
      <c r="BB220" s="426"/>
      <c r="BC220" s="153" t="s">
        <v>447</v>
      </c>
      <c r="BD220" s="110" t="s">
        <v>447</v>
      </c>
      <c r="BE220" s="110" t="s">
        <v>447</v>
      </c>
      <c r="BF220" s="110" t="s">
        <v>447</v>
      </c>
      <c r="BG220" s="110" t="s">
        <v>447</v>
      </c>
      <c r="BH220" s="110" t="s">
        <v>447</v>
      </c>
      <c r="BI220" s="110" t="s">
        <v>447</v>
      </c>
      <c r="BJ220" s="110" t="s">
        <v>447</v>
      </c>
      <c r="BK220" s="110" t="s">
        <v>447</v>
      </c>
      <c r="BL220" s="110" t="s">
        <v>447</v>
      </c>
      <c r="BM220" s="110" t="s">
        <v>447</v>
      </c>
      <c r="BO220" s="426"/>
      <c r="BP220" s="153" t="s">
        <v>447</v>
      </c>
      <c r="BQ220" s="110" t="s">
        <v>1515</v>
      </c>
      <c r="BR220" s="110" t="s">
        <v>1506</v>
      </c>
      <c r="BS220" s="110" t="s">
        <v>1497</v>
      </c>
      <c r="BT220" s="110" t="s">
        <v>1508</v>
      </c>
      <c r="BU220" s="110" t="s">
        <v>1519</v>
      </c>
      <c r="BV220" s="110" t="s">
        <v>1510</v>
      </c>
      <c r="BW220" s="110" t="s">
        <v>1511</v>
      </c>
      <c r="BX220" s="110" t="s">
        <v>1538</v>
      </c>
      <c r="BY220" s="110" t="s">
        <v>1512</v>
      </c>
      <c r="BZ220" s="110" t="s">
        <v>1523</v>
      </c>
      <c r="CB220" s="426"/>
      <c r="CC220" s="153" t="s">
        <v>447</v>
      </c>
      <c r="CD220" s="110" t="s">
        <v>447</v>
      </c>
      <c r="CE220" s="110" t="s">
        <v>447</v>
      </c>
      <c r="CF220" s="110" t="s">
        <v>447</v>
      </c>
      <c r="CG220" s="110" t="s">
        <v>447</v>
      </c>
      <c r="CH220" s="110" t="s">
        <v>447</v>
      </c>
      <c r="CI220" s="110" t="s">
        <v>447</v>
      </c>
      <c r="CJ220" s="110" t="s">
        <v>447</v>
      </c>
      <c r="CK220" s="110" t="s">
        <v>447</v>
      </c>
      <c r="CL220" s="110" t="s">
        <v>447</v>
      </c>
      <c r="CM220" s="110" t="s">
        <v>447</v>
      </c>
      <c r="CO220" s="426"/>
      <c r="CP220" s="153" t="s">
        <v>447</v>
      </c>
      <c r="CQ220" s="110" t="s">
        <v>1515</v>
      </c>
      <c r="CR220" s="110" t="s">
        <v>1506</v>
      </c>
      <c r="CS220" s="110" t="s">
        <v>1497</v>
      </c>
      <c r="CT220" s="110" t="s">
        <v>1508</v>
      </c>
      <c r="CU220" s="110" t="s">
        <v>1519</v>
      </c>
      <c r="CV220" s="110" t="s">
        <v>1510</v>
      </c>
      <c r="CW220" s="110" t="s">
        <v>1511</v>
      </c>
      <c r="CX220" s="110" t="s">
        <v>1538</v>
      </c>
      <c r="CY220" s="110" t="s">
        <v>1512</v>
      </c>
      <c r="CZ220" s="110" t="s">
        <v>1523</v>
      </c>
      <c r="DB220" s="426"/>
      <c r="DC220" s="153" t="s">
        <v>447</v>
      </c>
      <c r="DD220" s="110" t="s">
        <v>1515</v>
      </c>
      <c r="DE220" s="110" t="s">
        <v>1506</v>
      </c>
      <c r="DF220" s="110" t="s">
        <v>1497</v>
      </c>
      <c r="DG220" s="110" t="s">
        <v>1508</v>
      </c>
      <c r="DH220" s="110" t="s">
        <v>1519</v>
      </c>
      <c r="DI220" s="110" t="s">
        <v>1510</v>
      </c>
      <c r="DJ220" s="110" t="s">
        <v>1511</v>
      </c>
      <c r="DK220" s="110" t="s">
        <v>1538</v>
      </c>
      <c r="DL220" s="110" t="s">
        <v>1512</v>
      </c>
      <c r="DM220" s="110" t="s">
        <v>1523</v>
      </c>
      <c r="DO220" s="426"/>
      <c r="DP220" s="153" t="s">
        <v>447</v>
      </c>
      <c r="DQ220" s="110" t="s">
        <v>1515</v>
      </c>
      <c r="DR220" s="110" t="s">
        <v>1506</v>
      </c>
      <c r="DS220" s="110" t="s">
        <v>1497</v>
      </c>
      <c r="DT220" s="110" t="s">
        <v>1508</v>
      </c>
      <c r="DU220" s="110" t="s">
        <v>1519</v>
      </c>
      <c r="DV220" s="110" t="s">
        <v>1510</v>
      </c>
      <c r="DW220" s="110" t="s">
        <v>1511</v>
      </c>
      <c r="DX220" s="110" t="s">
        <v>1538</v>
      </c>
      <c r="DY220" s="110" t="s">
        <v>1512</v>
      </c>
      <c r="DZ220" s="110" t="s">
        <v>1523</v>
      </c>
    </row>
    <row r="221" spans="2:130" s="3" customFormat="1" ht="15" customHeight="1" x14ac:dyDescent="0.25">
      <c r="B221" s="426"/>
      <c r="C221" s="153" t="s">
        <v>447</v>
      </c>
      <c r="D221" s="110" t="s">
        <v>1525</v>
      </c>
      <c r="E221" s="110" t="s">
        <v>1516</v>
      </c>
      <c r="F221" s="110" t="s">
        <v>1507</v>
      </c>
      <c r="G221" s="110" t="s">
        <v>1518</v>
      </c>
      <c r="H221" s="110" t="s">
        <v>1529</v>
      </c>
      <c r="I221" s="110" t="s">
        <v>1520</v>
      </c>
      <c r="J221" s="110" t="s">
        <v>1521</v>
      </c>
      <c r="K221" s="110" t="s">
        <v>1824</v>
      </c>
      <c r="L221" s="110" t="s">
        <v>1522</v>
      </c>
      <c r="M221" s="110" t="s">
        <v>1533</v>
      </c>
      <c r="N221" s="3" t="s">
        <v>447</v>
      </c>
      <c r="O221" s="426"/>
      <c r="P221" s="153" t="s">
        <v>447</v>
      </c>
      <c r="Q221" s="110" t="s">
        <v>1525</v>
      </c>
      <c r="R221" s="110" t="s">
        <v>1516</v>
      </c>
      <c r="S221" s="110" t="s">
        <v>1507</v>
      </c>
      <c r="T221" s="3" t="s">
        <v>1518</v>
      </c>
      <c r="U221" s="110" t="s">
        <v>1529</v>
      </c>
      <c r="V221" s="110" t="s">
        <v>1520</v>
      </c>
      <c r="W221" s="110" t="s">
        <v>1521</v>
      </c>
      <c r="X221" s="110" t="s">
        <v>1824</v>
      </c>
      <c r="Y221" s="110" t="s">
        <v>1522</v>
      </c>
      <c r="Z221" s="110" t="s">
        <v>1533</v>
      </c>
      <c r="AB221" s="426"/>
      <c r="AC221" s="153" t="s">
        <v>447</v>
      </c>
      <c r="AD221" s="110" t="s">
        <v>447</v>
      </c>
      <c r="AE221" s="110" t="s">
        <v>447</v>
      </c>
      <c r="AF221" s="110" t="s">
        <v>447</v>
      </c>
      <c r="AG221" s="110" t="s">
        <v>447</v>
      </c>
      <c r="AH221" s="110" t="s">
        <v>447</v>
      </c>
      <c r="AI221" s="110" t="s">
        <v>447</v>
      </c>
      <c r="AJ221" s="110" t="s">
        <v>447</v>
      </c>
      <c r="AK221" s="110" t="s">
        <v>447</v>
      </c>
      <c r="AL221" s="110" t="s">
        <v>447</v>
      </c>
      <c r="AM221" s="110" t="s">
        <v>447</v>
      </c>
      <c r="AO221" s="426"/>
      <c r="AP221" s="153" t="s">
        <v>447</v>
      </c>
      <c r="AQ221" s="110" t="s">
        <v>1525</v>
      </c>
      <c r="AR221" s="110" t="s">
        <v>1516</v>
      </c>
      <c r="AS221" s="110" t="s">
        <v>1507</v>
      </c>
      <c r="AT221" s="110" t="s">
        <v>1518</v>
      </c>
      <c r="AU221" s="110" t="s">
        <v>1529</v>
      </c>
      <c r="AV221" s="110" t="s">
        <v>1520</v>
      </c>
      <c r="AW221" s="110" t="s">
        <v>1521</v>
      </c>
      <c r="AX221" s="110" t="s">
        <v>1824</v>
      </c>
      <c r="AY221" s="110" t="s">
        <v>1825</v>
      </c>
      <c r="AZ221" s="110" t="s">
        <v>1533</v>
      </c>
      <c r="BB221" s="426"/>
      <c r="BC221" s="153" t="s">
        <v>447</v>
      </c>
      <c r="BD221" s="110" t="s">
        <v>447</v>
      </c>
      <c r="BE221" s="110" t="s">
        <v>447</v>
      </c>
      <c r="BF221" s="110" t="s">
        <v>447</v>
      </c>
      <c r="BG221" s="110" t="s">
        <v>447</v>
      </c>
      <c r="BH221" s="110" t="s">
        <v>447</v>
      </c>
      <c r="BI221" s="110" t="s">
        <v>447</v>
      </c>
      <c r="BJ221" s="110" t="s">
        <v>447</v>
      </c>
      <c r="BK221" s="110" t="s">
        <v>447</v>
      </c>
      <c r="BL221" s="110" t="s">
        <v>447</v>
      </c>
      <c r="BM221" s="110" t="s">
        <v>447</v>
      </c>
      <c r="BO221" s="426"/>
      <c r="BP221" s="153" t="s">
        <v>447</v>
      </c>
      <c r="BQ221" s="110" t="s">
        <v>1525</v>
      </c>
      <c r="BR221" s="110" t="s">
        <v>1516</v>
      </c>
      <c r="BS221" s="110" t="s">
        <v>1507</v>
      </c>
      <c r="BT221" s="110" t="s">
        <v>1518</v>
      </c>
      <c r="BU221" s="110" t="s">
        <v>1529</v>
      </c>
      <c r="BV221" s="110" t="s">
        <v>1520</v>
      </c>
      <c r="BW221" s="110" t="s">
        <v>1521</v>
      </c>
      <c r="BX221" s="110" t="s">
        <v>1824</v>
      </c>
      <c r="BY221" s="110" t="s">
        <v>1522</v>
      </c>
      <c r="BZ221" s="110" t="s">
        <v>1533</v>
      </c>
      <c r="CB221" s="426"/>
      <c r="CC221" s="153" t="s">
        <v>447</v>
      </c>
      <c r="CD221" s="110" t="s">
        <v>447</v>
      </c>
      <c r="CE221" s="110" t="s">
        <v>447</v>
      </c>
      <c r="CF221" s="110" t="s">
        <v>447</v>
      </c>
      <c r="CG221" s="110" t="s">
        <v>447</v>
      </c>
      <c r="CH221" s="110" t="s">
        <v>447</v>
      </c>
      <c r="CI221" s="110" t="s">
        <v>447</v>
      </c>
      <c r="CJ221" s="110" t="s">
        <v>447</v>
      </c>
      <c r="CK221" s="110" t="s">
        <v>447</v>
      </c>
      <c r="CL221" s="110" t="s">
        <v>447</v>
      </c>
      <c r="CM221" s="110" t="s">
        <v>447</v>
      </c>
      <c r="CO221" s="426"/>
      <c r="CP221" s="153" t="s">
        <v>447</v>
      </c>
      <c r="CQ221" s="110" t="s">
        <v>1525</v>
      </c>
      <c r="CR221" s="110" t="s">
        <v>1516</v>
      </c>
      <c r="CS221" s="110" t="s">
        <v>1507</v>
      </c>
      <c r="CT221" s="110" t="s">
        <v>1518</v>
      </c>
      <c r="CU221" s="110" t="s">
        <v>1529</v>
      </c>
      <c r="CV221" s="110" t="s">
        <v>1520</v>
      </c>
      <c r="CW221" s="110" t="s">
        <v>1521</v>
      </c>
      <c r="CX221" s="110" t="s">
        <v>1824</v>
      </c>
      <c r="CY221" s="110" t="s">
        <v>1522</v>
      </c>
      <c r="CZ221" s="110" t="s">
        <v>1533</v>
      </c>
      <c r="DB221" s="426"/>
      <c r="DC221" s="153" t="s">
        <v>447</v>
      </c>
      <c r="DD221" s="110" t="s">
        <v>1525</v>
      </c>
      <c r="DE221" s="110" t="s">
        <v>1516</v>
      </c>
      <c r="DF221" s="110" t="s">
        <v>1507</v>
      </c>
      <c r="DG221" s="110" t="s">
        <v>1518</v>
      </c>
      <c r="DH221" s="110" t="s">
        <v>1529</v>
      </c>
      <c r="DI221" s="110" t="s">
        <v>1520</v>
      </c>
      <c r="DJ221" s="110" t="s">
        <v>1521</v>
      </c>
      <c r="DK221" s="110" t="s">
        <v>1824</v>
      </c>
      <c r="DL221" s="110" t="s">
        <v>1522</v>
      </c>
      <c r="DM221" s="110" t="s">
        <v>1533</v>
      </c>
      <c r="DO221" s="426"/>
      <c r="DP221" s="153" t="s">
        <v>447</v>
      </c>
      <c r="DQ221" s="110" t="s">
        <v>1525</v>
      </c>
      <c r="DR221" s="110" t="s">
        <v>1516</v>
      </c>
      <c r="DS221" s="110" t="s">
        <v>1507</v>
      </c>
      <c r="DT221" s="3" t="s">
        <v>1518</v>
      </c>
      <c r="DU221" s="110" t="s">
        <v>1529</v>
      </c>
      <c r="DV221" s="110" t="s">
        <v>1520</v>
      </c>
      <c r="DW221" s="110" t="s">
        <v>1521</v>
      </c>
      <c r="DX221" s="110" t="s">
        <v>1824</v>
      </c>
      <c r="DY221" s="110" t="s">
        <v>1522</v>
      </c>
      <c r="DZ221" s="110" t="s">
        <v>1533</v>
      </c>
    </row>
    <row r="222" spans="2:130" s="3" customFormat="1" ht="15" customHeight="1" x14ac:dyDescent="0.25">
      <c r="B222" s="426"/>
      <c r="C222" s="153" t="s">
        <v>447</v>
      </c>
      <c r="D222" s="3" t="s">
        <v>447</v>
      </c>
      <c r="E222" s="110" t="s">
        <v>1526</v>
      </c>
      <c r="F222" s="110" t="s">
        <v>1517</v>
      </c>
      <c r="G222" s="110" t="s">
        <v>1528</v>
      </c>
      <c r="H222" s="110" t="s">
        <v>447</v>
      </c>
      <c r="I222" s="110" t="s">
        <v>1530</v>
      </c>
      <c r="J222" s="110" t="s">
        <v>1531</v>
      </c>
      <c r="K222" s="110" t="s">
        <v>1539</v>
      </c>
      <c r="L222" s="110" t="s">
        <v>1532</v>
      </c>
      <c r="M222" s="110"/>
      <c r="O222" s="426"/>
      <c r="P222" s="153" t="s">
        <v>447</v>
      </c>
      <c r="Q222" s="3" t="s">
        <v>447</v>
      </c>
      <c r="R222" s="110" t="s">
        <v>1526</v>
      </c>
      <c r="S222" s="110" t="s">
        <v>1517</v>
      </c>
      <c r="T222" s="110" t="s">
        <v>1528</v>
      </c>
      <c r="U222" s="110" t="s">
        <v>447</v>
      </c>
      <c r="V222" s="110" t="s">
        <v>1530</v>
      </c>
      <c r="W222" s="110" t="s">
        <v>1531</v>
      </c>
      <c r="X222" s="110" t="s">
        <v>1539</v>
      </c>
      <c r="Y222" s="110" t="s">
        <v>1532</v>
      </c>
      <c r="Z222" s="110" t="s">
        <v>447</v>
      </c>
      <c r="AB222" s="426"/>
      <c r="AC222" s="153" t="s">
        <v>447</v>
      </c>
      <c r="AD222" s="3" t="s">
        <v>447</v>
      </c>
      <c r="AE222" s="110" t="s">
        <v>447</v>
      </c>
      <c r="AF222" s="110" t="s">
        <v>447</v>
      </c>
      <c r="AG222" s="110" t="s">
        <v>447</v>
      </c>
      <c r="AH222" s="110" t="s">
        <v>447</v>
      </c>
      <c r="AI222" s="110" t="s">
        <v>447</v>
      </c>
      <c r="AJ222" s="110" t="s">
        <v>447</v>
      </c>
      <c r="AK222" s="110" t="s">
        <v>447</v>
      </c>
      <c r="AL222" s="110" t="s">
        <v>447</v>
      </c>
      <c r="AM222" s="110" t="s">
        <v>447</v>
      </c>
      <c r="AO222" s="426"/>
      <c r="AP222" s="153" t="s">
        <v>447</v>
      </c>
      <c r="AQ222" s="3" t="s">
        <v>447</v>
      </c>
      <c r="AR222" s="110" t="s">
        <v>1526</v>
      </c>
      <c r="AS222" s="110" t="s">
        <v>1517</v>
      </c>
      <c r="AT222" s="110" t="s">
        <v>1528</v>
      </c>
      <c r="AU222" s="110" t="s">
        <v>447</v>
      </c>
      <c r="AV222" s="110" t="s">
        <v>1530</v>
      </c>
      <c r="AW222" s="110" t="s">
        <v>1531</v>
      </c>
      <c r="AX222" s="110" t="s">
        <v>1539</v>
      </c>
      <c r="AY222" s="110" t="s">
        <v>1532</v>
      </c>
      <c r="AZ222" s="110" t="s">
        <v>447</v>
      </c>
      <c r="BB222" s="426"/>
      <c r="BC222" s="153" t="s">
        <v>447</v>
      </c>
      <c r="BD222" s="3" t="s">
        <v>447</v>
      </c>
      <c r="BE222" s="110" t="s">
        <v>447</v>
      </c>
      <c r="BF222" s="110" t="s">
        <v>447</v>
      </c>
      <c r="BG222" s="110" t="s">
        <v>447</v>
      </c>
      <c r="BH222" s="110" t="s">
        <v>447</v>
      </c>
      <c r="BI222" s="110" t="s">
        <v>447</v>
      </c>
      <c r="BJ222" s="110" t="s">
        <v>447</v>
      </c>
      <c r="BK222" s="110" t="s">
        <v>447</v>
      </c>
      <c r="BL222" s="110" t="s">
        <v>447</v>
      </c>
      <c r="BM222" s="110" t="s">
        <v>447</v>
      </c>
      <c r="BO222" s="426"/>
      <c r="BP222" s="153" t="s">
        <v>447</v>
      </c>
      <c r="BQ222" s="3" t="s">
        <v>447</v>
      </c>
      <c r="BR222" s="110" t="s">
        <v>1526</v>
      </c>
      <c r="BS222" s="110" t="s">
        <v>1517</v>
      </c>
      <c r="BT222" s="110" t="s">
        <v>1528</v>
      </c>
      <c r="BU222" s="110" t="s">
        <v>447</v>
      </c>
      <c r="BV222" s="110" t="s">
        <v>1530</v>
      </c>
      <c r="BW222" s="110" t="s">
        <v>1531</v>
      </c>
      <c r="BX222" s="110" t="s">
        <v>1539</v>
      </c>
      <c r="BY222" s="110" t="s">
        <v>1532</v>
      </c>
      <c r="BZ222" s="110" t="s">
        <v>447</v>
      </c>
      <c r="CB222" s="426"/>
      <c r="CC222" s="153" t="s">
        <v>447</v>
      </c>
      <c r="CD222" s="3" t="s">
        <v>447</v>
      </c>
      <c r="CE222" s="110" t="s">
        <v>447</v>
      </c>
      <c r="CF222" s="110" t="s">
        <v>447</v>
      </c>
      <c r="CG222" s="110" t="s">
        <v>447</v>
      </c>
      <c r="CH222" s="110" t="s">
        <v>447</v>
      </c>
      <c r="CI222" s="110" t="s">
        <v>447</v>
      </c>
      <c r="CJ222" s="110" t="s">
        <v>447</v>
      </c>
      <c r="CK222" s="110" t="s">
        <v>447</v>
      </c>
      <c r="CL222" s="110" t="s">
        <v>447</v>
      </c>
      <c r="CM222" s="110" t="s">
        <v>447</v>
      </c>
      <c r="CO222" s="426"/>
      <c r="CP222" s="153" t="s">
        <v>447</v>
      </c>
      <c r="CQ222" s="3" t="s">
        <v>447</v>
      </c>
      <c r="CR222" s="110" t="s">
        <v>1526</v>
      </c>
      <c r="CS222" s="110" t="s">
        <v>1517</v>
      </c>
      <c r="CT222" s="110" t="s">
        <v>1528</v>
      </c>
      <c r="CU222" s="110" t="s">
        <v>447</v>
      </c>
      <c r="CV222" s="110" t="s">
        <v>1530</v>
      </c>
      <c r="CW222" s="110" t="s">
        <v>1531</v>
      </c>
      <c r="CX222" s="110" t="s">
        <v>1539</v>
      </c>
      <c r="CY222" s="110" t="s">
        <v>1532</v>
      </c>
      <c r="CZ222" s="110" t="s">
        <v>447</v>
      </c>
      <c r="DB222" s="426"/>
      <c r="DC222" s="153" t="s">
        <v>447</v>
      </c>
      <c r="DD222" s="3" t="s">
        <v>447</v>
      </c>
      <c r="DE222" s="110" t="s">
        <v>1526</v>
      </c>
      <c r="DF222" s="110" t="s">
        <v>1517</v>
      </c>
      <c r="DG222" s="110" t="s">
        <v>1528</v>
      </c>
      <c r="DH222" s="110" t="s">
        <v>447</v>
      </c>
      <c r="DI222" s="110" t="s">
        <v>1530</v>
      </c>
      <c r="DJ222" s="110" t="s">
        <v>1531</v>
      </c>
      <c r="DK222" s="110" t="s">
        <v>1539</v>
      </c>
      <c r="DL222" s="110" t="s">
        <v>1532</v>
      </c>
      <c r="DM222" s="110" t="s">
        <v>447</v>
      </c>
      <c r="DO222" s="426"/>
      <c r="DP222" s="153" t="s">
        <v>447</v>
      </c>
      <c r="DQ222" s="3" t="s">
        <v>447</v>
      </c>
      <c r="DR222" s="110" t="s">
        <v>1526</v>
      </c>
      <c r="DS222" s="110" t="s">
        <v>1517</v>
      </c>
      <c r="DT222" s="110" t="s">
        <v>1528</v>
      </c>
      <c r="DU222" s="110" t="s">
        <v>447</v>
      </c>
      <c r="DV222" s="110" t="s">
        <v>1530</v>
      </c>
      <c r="DW222" s="110" t="s">
        <v>1531</v>
      </c>
      <c r="DX222" s="110" t="s">
        <v>1539</v>
      </c>
      <c r="DY222" s="110" t="s">
        <v>1532</v>
      </c>
      <c r="DZ222" s="110" t="s">
        <v>447</v>
      </c>
    </row>
    <row r="223" spans="2:130" s="3" customFormat="1" ht="15" customHeight="1" x14ac:dyDescent="0.25">
      <c r="B223" s="426"/>
      <c r="C223" s="153" t="s">
        <v>447</v>
      </c>
      <c r="D223" s="110" t="s">
        <v>447</v>
      </c>
      <c r="E223" s="110" t="s">
        <v>447</v>
      </c>
      <c r="F223" s="110" t="s">
        <v>1527</v>
      </c>
      <c r="G223" s="110" t="s">
        <v>447</v>
      </c>
      <c r="H223" s="110" t="s">
        <v>447</v>
      </c>
      <c r="I223" s="110" t="s">
        <v>447</v>
      </c>
      <c r="J223" s="110" t="s">
        <v>447</v>
      </c>
      <c r="K223" s="110" t="s">
        <v>447</v>
      </c>
      <c r="L223" s="110" t="s">
        <v>447</v>
      </c>
      <c r="M223" s="110" t="s">
        <v>447</v>
      </c>
      <c r="N223" s="3" t="s">
        <v>447</v>
      </c>
      <c r="O223" s="426"/>
      <c r="P223" s="153" t="s">
        <v>447</v>
      </c>
      <c r="Q223" s="110" t="s">
        <v>447</v>
      </c>
      <c r="R223" s="110" t="s">
        <v>447</v>
      </c>
      <c r="S223" s="110" t="s">
        <v>1527</v>
      </c>
      <c r="T223" s="110" t="s">
        <v>447</v>
      </c>
      <c r="U223" s="110" t="s">
        <v>447</v>
      </c>
      <c r="V223" s="110" t="s">
        <v>447</v>
      </c>
      <c r="W223" s="110" t="s">
        <v>447</v>
      </c>
      <c r="X223" s="110" t="s">
        <v>447</v>
      </c>
      <c r="Y223" s="110" t="s">
        <v>447</v>
      </c>
      <c r="Z223" s="110" t="s">
        <v>447</v>
      </c>
      <c r="AB223" s="426"/>
      <c r="AC223" s="153" t="s">
        <v>447</v>
      </c>
      <c r="AD223" s="110" t="s">
        <v>447</v>
      </c>
      <c r="AE223" s="110" t="s">
        <v>447</v>
      </c>
      <c r="AF223" s="110" t="s">
        <v>447</v>
      </c>
      <c r="AG223" s="110" t="s">
        <v>447</v>
      </c>
      <c r="AH223" s="110" t="s">
        <v>447</v>
      </c>
      <c r="AI223" s="110" t="s">
        <v>447</v>
      </c>
      <c r="AJ223" s="110" t="s">
        <v>447</v>
      </c>
      <c r="AK223" s="110" t="s">
        <v>447</v>
      </c>
      <c r="AL223" s="110" t="s">
        <v>447</v>
      </c>
      <c r="AM223" s="110" t="s">
        <v>447</v>
      </c>
      <c r="AO223" s="426"/>
      <c r="AP223" s="153" t="s">
        <v>447</v>
      </c>
      <c r="AQ223" s="110" t="s">
        <v>447</v>
      </c>
      <c r="AR223" s="110" t="s">
        <v>447</v>
      </c>
      <c r="AS223" s="110" t="s">
        <v>1527</v>
      </c>
      <c r="AT223" s="110" t="s">
        <v>447</v>
      </c>
      <c r="AU223" s="110" t="s">
        <v>447</v>
      </c>
      <c r="AV223" s="110" t="s">
        <v>447</v>
      </c>
      <c r="AW223" s="110" t="s">
        <v>447</v>
      </c>
      <c r="AX223" s="110" t="s">
        <v>447</v>
      </c>
      <c r="AY223" s="110" t="s">
        <v>447</v>
      </c>
      <c r="AZ223" s="110" t="s">
        <v>447</v>
      </c>
      <c r="BB223" s="426"/>
      <c r="BC223" s="153" t="s">
        <v>447</v>
      </c>
      <c r="BD223" s="110" t="s">
        <v>447</v>
      </c>
      <c r="BE223" s="110" t="s">
        <v>447</v>
      </c>
      <c r="BF223" s="110" t="s">
        <v>447</v>
      </c>
      <c r="BG223" s="110" t="s">
        <v>447</v>
      </c>
      <c r="BH223" s="110" t="s">
        <v>447</v>
      </c>
      <c r="BI223" s="110" t="s">
        <v>447</v>
      </c>
      <c r="BJ223" s="110" t="s">
        <v>447</v>
      </c>
      <c r="BK223" s="110" t="s">
        <v>447</v>
      </c>
      <c r="BL223" s="110" t="s">
        <v>447</v>
      </c>
      <c r="BM223" s="110" t="s">
        <v>447</v>
      </c>
      <c r="BO223" s="426"/>
      <c r="BP223" s="153" t="s">
        <v>447</v>
      </c>
      <c r="BQ223" s="110" t="s">
        <v>447</v>
      </c>
      <c r="BR223" s="110" t="s">
        <v>447</v>
      </c>
      <c r="BS223" s="110" t="s">
        <v>1527</v>
      </c>
      <c r="BT223" s="110" t="s">
        <v>447</v>
      </c>
      <c r="BU223" s="110" t="s">
        <v>447</v>
      </c>
      <c r="BV223" s="110" t="s">
        <v>447</v>
      </c>
      <c r="BW223" s="110" t="s">
        <v>447</v>
      </c>
      <c r="BX223" s="110" t="s">
        <v>447</v>
      </c>
      <c r="BY223" s="110" t="s">
        <v>447</v>
      </c>
      <c r="BZ223" s="110" t="s">
        <v>447</v>
      </c>
      <c r="CB223" s="426"/>
      <c r="CC223" s="153" t="s">
        <v>447</v>
      </c>
      <c r="CD223" s="110" t="s">
        <v>447</v>
      </c>
      <c r="CE223" s="110" t="s">
        <v>447</v>
      </c>
      <c r="CF223" s="110" t="s">
        <v>447</v>
      </c>
      <c r="CG223" s="110" t="s">
        <v>447</v>
      </c>
      <c r="CH223" s="110" t="s">
        <v>447</v>
      </c>
      <c r="CI223" s="110" t="s">
        <v>447</v>
      </c>
      <c r="CJ223" s="110" t="s">
        <v>447</v>
      </c>
      <c r="CK223" s="110" t="s">
        <v>447</v>
      </c>
      <c r="CL223" s="110" t="s">
        <v>447</v>
      </c>
      <c r="CM223" s="110" t="s">
        <v>447</v>
      </c>
      <c r="CO223" s="426"/>
      <c r="CP223" s="153" t="s">
        <v>447</v>
      </c>
      <c r="CQ223" s="110" t="s">
        <v>447</v>
      </c>
      <c r="CR223" s="110" t="s">
        <v>447</v>
      </c>
      <c r="CS223" s="110" t="s">
        <v>1527</v>
      </c>
      <c r="CT223" s="110" t="s">
        <v>447</v>
      </c>
      <c r="CU223" s="110" t="s">
        <v>447</v>
      </c>
      <c r="CV223" s="110" t="s">
        <v>447</v>
      </c>
      <c r="CW223" s="110" t="s">
        <v>447</v>
      </c>
      <c r="CX223" s="110" t="s">
        <v>447</v>
      </c>
      <c r="CY223" s="110" t="s">
        <v>447</v>
      </c>
      <c r="CZ223" s="110" t="s">
        <v>447</v>
      </c>
      <c r="DB223" s="426"/>
      <c r="DC223" s="153" t="s">
        <v>447</v>
      </c>
      <c r="DD223" s="110" t="s">
        <v>447</v>
      </c>
      <c r="DE223" s="110" t="s">
        <v>447</v>
      </c>
      <c r="DF223" s="110" t="s">
        <v>1527</v>
      </c>
      <c r="DG223" s="110" t="s">
        <v>447</v>
      </c>
      <c r="DH223" s="110" t="s">
        <v>447</v>
      </c>
      <c r="DI223" s="110" t="s">
        <v>447</v>
      </c>
      <c r="DJ223" s="110" t="s">
        <v>447</v>
      </c>
      <c r="DK223" s="110" t="s">
        <v>447</v>
      </c>
      <c r="DL223" s="110" t="s">
        <v>447</v>
      </c>
      <c r="DM223" s="110" t="s">
        <v>447</v>
      </c>
      <c r="DO223" s="426"/>
      <c r="DP223" s="153" t="s">
        <v>447</v>
      </c>
      <c r="DQ223" s="110" t="s">
        <v>447</v>
      </c>
      <c r="DR223" s="110" t="s">
        <v>447</v>
      </c>
      <c r="DS223" s="110" t="s">
        <v>1527</v>
      </c>
      <c r="DT223" s="110" t="s">
        <v>447</v>
      </c>
      <c r="DU223" s="110" t="s">
        <v>447</v>
      </c>
      <c r="DV223" s="110" t="s">
        <v>447</v>
      </c>
      <c r="DW223" s="110" t="s">
        <v>447</v>
      </c>
      <c r="DX223" s="110" t="s">
        <v>447</v>
      </c>
      <c r="DY223" s="110" t="s">
        <v>447</v>
      </c>
      <c r="DZ223" s="110" t="s">
        <v>447</v>
      </c>
    </row>
    <row r="224" spans="2:130" s="3" customFormat="1" x14ac:dyDescent="0.25">
      <c r="C224" s="3" t="s">
        <v>447</v>
      </c>
      <c r="D224" s="3" t="s">
        <v>447</v>
      </c>
      <c r="E224" s="3" t="s">
        <v>447</v>
      </c>
      <c r="F224" s="3" t="s">
        <v>447</v>
      </c>
      <c r="G224" s="3" t="s">
        <v>447</v>
      </c>
      <c r="H224" s="3" t="s">
        <v>447</v>
      </c>
      <c r="I224" s="3" t="s">
        <v>447</v>
      </c>
      <c r="J224" s="3" t="s">
        <v>447</v>
      </c>
      <c r="K224" s="3" t="s">
        <v>447</v>
      </c>
      <c r="L224" s="3" t="s">
        <v>447</v>
      </c>
      <c r="M224" s="3" t="s">
        <v>447</v>
      </c>
      <c r="N224" s="3" t="s">
        <v>447</v>
      </c>
      <c r="P224" s="3" t="s">
        <v>447</v>
      </c>
      <c r="Q224" s="3" t="s">
        <v>447</v>
      </c>
      <c r="R224" s="3" t="s">
        <v>447</v>
      </c>
      <c r="S224" s="3" t="s">
        <v>447</v>
      </c>
      <c r="T224" s="3" t="s">
        <v>447</v>
      </c>
      <c r="U224" s="3" t="s">
        <v>447</v>
      </c>
      <c r="V224" s="3" t="s">
        <v>447</v>
      </c>
      <c r="W224" s="3" t="s">
        <v>447</v>
      </c>
      <c r="X224" s="3" t="s">
        <v>447</v>
      </c>
      <c r="Y224" s="3" t="s">
        <v>447</v>
      </c>
      <c r="Z224" s="3" t="s">
        <v>447</v>
      </c>
      <c r="AC224" s="3" t="s">
        <v>447</v>
      </c>
      <c r="AD224" s="3" t="s">
        <v>447</v>
      </c>
      <c r="AE224" s="3" t="s">
        <v>447</v>
      </c>
      <c r="AF224" s="3" t="s">
        <v>447</v>
      </c>
      <c r="AG224" s="3" t="s">
        <v>447</v>
      </c>
      <c r="AH224" s="3" t="s">
        <v>447</v>
      </c>
      <c r="AI224" s="3" t="s">
        <v>447</v>
      </c>
      <c r="AJ224" s="3" t="s">
        <v>447</v>
      </c>
      <c r="AK224" s="3" t="s">
        <v>447</v>
      </c>
      <c r="AL224" s="3" t="s">
        <v>447</v>
      </c>
      <c r="AM224" s="3" t="s">
        <v>447</v>
      </c>
      <c r="AP224" s="3" t="s">
        <v>447</v>
      </c>
      <c r="AQ224" s="3" t="s">
        <v>447</v>
      </c>
      <c r="AR224" s="3" t="s">
        <v>447</v>
      </c>
      <c r="AS224" s="3" t="s">
        <v>447</v>
      </c>
      <c r="AT224" s="3" t="s">
        <v>447</v>
      </c>
      <c r="AU224" s="3" t="s">
        <v>447</v>
      </c>
      <c r="AV224" s="3" t="s">
        <v>447</v>
      </c>
      <c r="AW224" s="3" t="s">
        <v>447</v>
      </c>
      <c r="AX224" s="3" t="s">
        <v>447</v>
      </c>
      <c r="AY224" s="3" t="s">
        <v>447</v>
      </c>
      <c r="AZ224" s="3" t="s">
        <v>447</v>
      </c>
      <c r="BC224" s="3" t="s">
        <v>447</v>
      </c>
      <c r="BD224" s="3" t="s">
        <v>447</v>
      </c>
      <c r="BE224" s="3" t="s">
        <v>447</v>
      </c>
      <c r="BF224" s="3" t="s">
        <v>447</v>
      </c>
      <c r="BG224" s="3" t="s">
        <v>447</v>
      </c>
      <c r="BH224" s="3" t="s">
        <v>447</v>
      </c>
      <c r="BI224" s="3" t="s">
        <v>447</v>
      </c>
      <c r="BJ224" s="3" t="s">
        <v>447</v>
      </c>
      <c r="BK224" s="3" t="s">
        <v>447</v>
      </c>
      <c r="BL224" s="3" t="s">
        <v>447</v>
      </c>
      <c r="BM224" s="3" t="s">
        <v>447</v>
      </c>
      <c r="BP224" s="3" t="s">
        <v>447</v>
      </c>
      <c r="BQ224" s="3" t="s">
        <v>447</v>
      </c>
      <c r="BR224" s="3" t="s">
        <v>447</v>
      </c>
      <c r="BS224" s="3" t="s">
        <v>447</v>
      </c>
      <c r="BT224" s="3" t="s">
        <v>447</v>
      </c>
      <c r="BU224" s="3" t="s">
        <v>447</v>
      </c>
      <c r="BV224" s="3" t="s">
        <v>447</v>
      </c>
      <c r="BW224" s="3" t="s">
        <v>447</v>
      </c>
      <c r="BX224" s="3" t="s">
        <v>447</v>
      </c>
      <c r="BY224" s="3" t="s">
        <v>447</v>
      </c>
      <c r="BZ224" s="3" t="s">
        <v>447</v>
      </c>
      <c r="CC224" s="3" t="s">
        <v>447</v>
      </c>
      <c r="CD224" s="3" t="s">
        <v>447</v>
      </c>
      <c r="CE224" s="3" t="s">
        <v>447</v>
      </c>
      <c r="CF224" s="3" t="s">
        <v>447</v>
      </c>
      <c r="CG224" s="3" t="s">
        <v>447</v>
      </c>
      <c r="CH224" s="3" t="s">
        <v>447</v>
      </c>
      <c r="CI224" s="3" t="s">
        <v>447</v>
      </c>
      <c r="CJ224" s="3" t="s">
        <v>447</v>
      </c>
      <c r="CK224" s="3" t="s">
        <v>447</v>
      </c>
      <c r="CL224" s="3" t="s">
        <v>447</v>
      </c>
      <c r="CM224" s="3" t="s">
        <v>447</v>
      </c>
      <c r="CP224" s="3" t="s">
        <v>447</v>
      </c>
      <c r="CQ224" s="3" t="s">
        <v>447</v>
      </c>
      <c r="CR224" s="3" t="s">
        <v>447</v>
      </c>
      <c r="CS224" s="3" t="s">
        <v>447</v>
      </c>
      <c r="CT224" s="3" t="s">
        <v>447</v>
      </c>
      <c r="CU224" s="3" t="s">
        <v>447</v>
      </c>
      <c r="CV224" s="3" t="s">
        <v>447</v>
      </c>
      <c r="CW224" s="3" t="s">
        <v>447</v>
      </c>
      <c r="CX224" s="3" t="s">
        <v>447</v>
      </c>
      <c r="CY224" s="3" t="s">
        <v>447</v>
      </c>
      <c r="CZ224" s="3" t="s">
        <v>447</v>
      </c>
      <c r="DC224" s="3" t="s">
        <v>447</v>
      </c>
      <c r="DD224" s="3" t="s">
        <v>447</v>
      </c>
      <c r="DE224" s="3" t="s">
        <v>447</v>
      </c>
      <c r="DF224" s="3" t="s">
        <v>447</v>
      </c>
      <c r="DG224" s="3" t="s">
        <v>447</v>
      </c>
      <c r="DH224" s="3" t="s">
        <v>447</v>
      </c>
      <c r="DI224" s="3" t="s">
        <v>447</v>
      </c>
      <c r="DJ224" s="3" t="s">
        <v>447</v>
      </c>
      <c r="DK224" s="3" t="s">
        <v>447</v>
      </c>
      <c r="DL224" s="3" t="s">
        <v>447</v>
      </c>
      <c r="DM224" s="3" t="s">
        <v>447</v>
      </c>
      <c r="DP224" s="3" t="s">
        <v>447</v>
      </c>
      <c r="DQ224" s="3" t="s">
        <v>447</v>
      </c>
      <c r="DR224" s="3" t="s">
        <v>447</v>
      </c>
      <c r="DS224" s="3" t="s">
        <v>447</v>
      </c>
      <c r="DT224" s="3" t="s">
        <v>447</v>
      </c>
      <c r="DU224" s="3" t="s">
        <v>447</v>
      </c>
      <c r="DV224" s="3" t="s">
        <v>447</v>
      </c>
      <c r="DW224" s="3" t="s">
        <v>447</v>
      </c>
      <c r="DX224" s="3" t="s">
        <v>447</v>
      </c>
      <c r="DY224" s="3" t="s">
        <v>447</v>
      </c>
      <c r="DZ224" s="3" t="s">
        <v>447</v>
      </c>
    </row>
    <row r="225" spans="2:130" s="3" customFormat="1" ht="15" customHeight="1" x14ac:dyDescent="0.25">
      <c r="B225" s="427" t="s">
        <v>408</v>
      </c>
      <c r="C225" s="122" t="s">
        <v>468</v>
      </c>
      <c r="D225" s="122" t="s">
        <v>498</v>
      </c>
      <c r="E225" s="122" t="s">
        <v>528</v>
      </c>
      <c r="F225" s="122" t="s">
        <v>558</v>
      </c>
      <c r="G225" s="122" t="s">
        <v>588</v>
      </c>
      <c r="H225" s="122" t="s">
        <v>618</v>
      </c>
      <c r="I225" s="122" t="s">
        <v>648</v>
      </c>
      <c r="J225" s="122" t="s">
        <v>678</v>
      </c>
      <c r="K225" s="122" t="s">
        <v>708</v>
      </c>
      <c r="L225" s="122" t="s">
        <v>738</v>
      </c>
      <c r="M225" s="122" t="s">
        <v>768</v>
      </c>
      <c r="N225" s="3" t="s">
        <v>447</v>
      </c>
      <c r="O225" s="427" t="s">
        <v>409</v>
      </c>
      <c r="P225" s="122" t="s">
        <v>469</v>
      </c>
      <c r="Q225" s="122" t="s">
        <v>499</v>
      </c>
      <c r="R225" s="122" t="s">
        <v>529</v>
      </c>
      <c r="S225" s="122" t="s">
        <v>559</v>
      </c>
      <c r="T225" s="122" t="s">
        <v>589</v>
      </c>
      <c r="U225" s="122" t="s">
        <v>619</v>
      </c>
      <c r="V225" s="122" t="s">
        <v>649</v>
      </c>
      <c r="W225" s="122" t="s">
        <v>679</v>
      </c>
      <c r="X225" s="122" t="s">
        <v>709</v>
      </c>
      <c r="Y225" s="122" t="s">
        <v>739</v>
      </c>
      <c r="Z225" s="122" t="s">
        <v>769</v>
      </c>
      <c r="AB225" s="427" t="s">
        <v>410</v>
      </c>
      <c r="AC225" s="122" t="s">
        <v>470</v>
      </c>
      <c r="AD225" s="122" t="s">
        <v>500</v>
      </c>
      <c r="AE225" s="122" t="s">
        <v>530</v>
      </c>
      <c r="AF225" s="122" t="s">
        <v>560</v>
      </c>
      <c r="AG225" s="122" t="s">
        <v>590</v>
      </c>
      <c r="AH225" s="122" t="s">
        <v>620</v>
      </c>
      <c r="AI225" s="122" t="s">
        <v>650</v>
      </c>
      <c r="AJ225" s="122" t="s">
        <v>680</v>
      </c>
      <c r="AK225" s="122" t="s">
        <v>710</v>
      </c>
      <c r="AL225" s="122" t="s">
        <v>740</v>
      </c>
      <c r="AM225" s="122" t="s">
        <v>770</v>
      </c>
      <c r="AO225" s="427" t="s">
        <v>411</v>
      </c>
      <c r="AP225" s="122" t="s">
        <v>471</v>
      </c>
      <c r="AQ225" s="122" t="s">
        <v>501</v>
      </c>
      <c r="AR225" s="122" t="s">
        <v>531</v>
      </c>
      <c r="AS225" s="122" t="s">
        <v>561</v>
      </c>
      <c r="AT225" s="122" t="s">
        <v>591</v>
      </c>
      <c r="AU225" s="122" t="s">
        <v>621</v>
      </c>
      <c r="AV225" s="122" t="s">
        <v>651</v>
      </c>
      <c r="AW225" s="122" t="s">
        <v>681</v>
      </c>
      <c r="AX225" s="122" t="s">
        <v>711</v>
      </c>
      <c r="AY225" s="122" t="s">
        <v>741</v>
      </c>
      <c r="AZ225" s="122" t="s">
        <v>771</v>
      </c>
      <c r="BB225" s="427" t="s">
        <v>412</v>
      </c>
      <c r="BC225" s="122" t="s">
        <v>472</v>
      </c>
      <c r="BD225" s="122" t="s">
        <v>502</v>
      </c>
      <c r="BE225" s="122" t="s">
        <v>532</v>
      </c>
      <c r="BF225" s="122" t="s">
        <v>562</v>
      </c>
      <c r="BG225" s="122" t="s">
        <v>592</v>
      </c>
      <c r="BH225" s="122" t="s">
        <v>622</v>
      </c>
      <c r="BI225" s="122" t="s">
        <v>652</v>
      </c>
      <c r="BJ225" s="122" t="s">
        <v>682</v>
      </c>
      <c r="BK225" s="122" t="s">
        <v>712</v>
      </c>
      <c r="BL225" s="122" t="s">
        <v>742</v>
      </c>
      <c r="BM225" s="122" t="s">
        <v>772</v>
      </c>
      <c r="BO225" s="427" t="s">
        <v>413</v>
      </c>
      <c r="BP225" s="122" t="s">
        <v>473</v>
      </c>
      <c r="BQ225" s="122" t="s">
        <v>503</v>
      </c>
      <c r="BR225" s="122" t="s">
        <v>533</v>
      </c>
      <c r="BS225" s="122" t="s">
        <v>563</v>
      </c>
      <c r="BT225" s="122" t="s">
        <v>593</v>
      </c>
      <c r="BU225" s="122" t="s">
        <v>623</v>
      </c>
      <c r="BV225" s="122" t="s">
        <v>653</v>
      </c>
      <c r="BW225" s="122" t="s">
        <v>683</v>
      </c>
      <c r="BX225" s="122" t="s">
        <v>713</v>
      </c>
      <c r="BY225" s="122" t="s">
        <v>743</v>
      </c>
      <c r="BZ225" s="122" t="s">
        <v>773</v>
      </c>
      <c r="CB225" s="427" t="s">
        <v>414</v>
      </c>
      <c r="CC225" s="122" t="s">
        <v>474</v>
      </c>
      <c r="CD225" s="122" t="s">
        <v>504</v>
      </c>
      <c r="CE225" s="122" t="s">
        <v>534</v>
      </c>
      <c r="CF225" s="122" t="s">
        <v>564</v>
      </c>
      <c r="CG225" s="122" t="s">
        <v>594</v>
      </c>
      <c r="CH225" s="122" t="s">
        <v>624</v>
      </c>
      <c r="CI225" s="122" t="s">
        <v>654</v>
      </c>
      <c r="CJ225" s="122" t="s">
        <v>684</v>
      </c>
      <c r="CK225" s="122" t="s">
        <v>714</v>
      </c>
      <c r="CL225" s="122" t="s">
        <v>744</v>
      </c>
      <c r="CM225" s="122" t="s">
        <v>774</v>
      </c>
      <c r="CO225" s="427" t="s">
        <v>415</v>
      </c>
      <c r="CP225" s="122" t="s">
        <v>475</v>
      </c>
      <c r="CQ225" s="122" t="s">
        <v>505</v>
      </c>
      <c r="CR225" s="122" t="s">
        <v>535</v>
      </c>
      <c r="CS225" s="122" t="s">
        <v>565</v>
      </c>
      <c r="CT225" s="122" t="s">
        <v>595</v>
      </c>
      <c r="CU225" s="122" t="s">
        <v>625</v>
      </c>
      <c r="CV225" s="122" t="s">
        <v>655</v>
      </c>
      <c r="CW225" s="122" t="s">
        <v>685</v>
      </c>
      <c r="CX225" s="122" t="s">
        <v>715</v>
      </c>
      <c r="CY225" s="122" t="s">
        <v>745</v>
      </c>
      <c r="CZ225" s="122" t="s">
        <v>775</v>
      </c>
      <c r="DB225" s="427" t="s">
        <v>416</v>
      </c>
      <c r="DC225" s="122" t="s">
        <v>476</v>
      </c>
      <c r="DD225" s="122" t="s">
        <v>506</v>
      </c>
      <c r="DE225" s="122" t="s">
        <v>536</v>
      </c>
      <c r="DF225" s="122" t="s">
        <v>566</v>
      </c>
      <c r="DG225" s="122" t="s">
        <v>596</v>
      </c>
      <c r="DH225" s="122" t="s">
        <v>626</v>
      </c>
      <c r="DI225" s="122" t="s">
        <v>656</v>
      </c>
      <c r="DJ225" s="122" t="s">
        <v>686</v>
      </c>
      <c r="DK225" s="122" t="s">
        <v>716</v>
      </c>
      <c r="DL225" s="122" t="s">
        <v>746</v>
      </c>
      <c r="DM225" s="122" t="s">
        <v>776</v>
      </c>
      <c r="DO225" s="427" t="s">
        <v>417</v>
      </c>
      <c r="DP225" s="122" t="s">
        <v>477</v>
      </c>
      <c r="DQ225" s="122" t="s">
        <v>507</v>
      </c>
      <c r="DR225" s="122" t="s">
        <v>537</v>
      </c>
      <c r="DS225" s="122" t="s">
        <v>567</v>
      </c>
      <c r="DT225" s="122" t="s">
        <v>597</v>
      </c>
      <c r="DU225" s="122" t="s">
        <v>627</v>
      </c>
      <c r="DV225" s="122" t="s">
        <v>657</v>
      </c>
      <c r="DW225" s="122" t="s">
        <v>687</v>
      </c>
      <c r="DX225" s="122" t="s">
        <v>717</v>
      </c>
      <c r="DY225" s="122" t="s">
        <v>747</v>
      </c>
      <c r="DZ225" s="122" t="s">
        <v>777</v>
      </c>
    </row>
    <row r="226" spans="2:130" s="3" customFormat="1" ht="15" customHeight="1" x14ac:dyDescent="0.25">
      <c r="B226" s="426"/>
      <c r="C226" s="126" t="s">
        <v>447</v>
      </c>
      <c r="D226" s="126" t="s">
        <v>447</v>
      </c>
      <c r="E226" s="126" t="s">
        <v>447</v>
      </c>
      <c r="F226" s="126" t="s">
        <v>447</v>
      </c>
      <c r="G226" s="126" t="s">
        <v>447</v>
      </c>
      <c r="H226" s="126" t="s">
        <v>447</v>
      </c>
      <c r="I226" s="126" t="s">
        <v>447</v>
      </c>
      <c r="J226" s="110" t="s">
        <v>1472</v>
      </c>
      <c r="K226" s="110" t="s">
        <v>1534</v>
      </c>
      <c r="L226" s="110" t="s">
        <v>1473</v>
      </c>
      <c r="M226" s="110" t="s">
        <v>1474</v>
      </c>
      <c r="N226" s="3" t="s">
        <v>447</v>
      </c>
      <c r="O226" s="426"/>
      <c r="P226" s="126" t="s">
        <v>447</v>
      </c>
      <c r="Q226" s="126" t="s">
        <v>447</v>
      </c>
      <c r="R226" s="126" t="s">
        <v>447</v>
      </c>
      <c r="S226" s="126" t="s">
        <v>447</v>
      </c>
      <c r="T226" s="126" t="s">
        <v>447</v>
      </c>
      <c r="U226" s="126" t="s">
        <v>447</v>
      </c>
      <c r="V226" s="126" t="s">
        <v>447</v>
      </c>
      <c r="W226" s="110" t="s">
        <v>1472</v>
      </c>
      <c r="X226" s="110" t="s">
        <v>1534</v>
      </c>
      <c r="Y226" s="110" t="s">
        <v>1473</v>
      </c>
      <c r="Z226" s="110" t="s">
        <v>1474</v>
      </c>
      <c r="AB226" s="426"/>
      <c r="AC226" s="126" t="s">
        <v>447</v>
      </c>
      <c r="AD226" s="126" t="s">
        <v>447</v>
      </c>
      <c r="AE226" s="126" t="s">
        <v>447</v>
      </c>
      <c r="AF226" s="126" t="s">
        <v>447</v>
      </c>
      <c r="AG226" s="126" t="s">
        <v>447</v>
      </c>
      <c r="AH226" s="126" t="s">
        <v>447</v>
      </c>
      <c r="AI226" s="126" t="s">
        <v>447</v>
      </c>
      <c r="AJ226" s="110" t="s">
        <v>1472</v>
      </c>
      <c r="AK226" s="110" t="s">
        <v>1534</v>
      </c>
      <c r="AL226" s="110" t="s">
        <v>1473</v>
      </c>
      <c r="AM226" s="110" t="s">
        <v>1474</v>
      </c>
      <c r="AO226" s="426"/>
      <c r="AP226" s="126" t="s">
        <v>447</v>
      </c>
      <c r="AQ226" s="126" t="s">
        <v>447</v>
      </c>
      <c r="AR226" s="126" t="s">
        <v>447</v>
      </c>
      <c r="AS226" s="126" t="s">
        <v>447</v>
      </c>
      <c r="AT226" s="126" t="s">
        <v>447</v>
      </c>
      <c r="AU226" s="126" t="s">
        <v>447</v>
      </c>
      <c r="AV226" s="126" t="s">
        <v>447</v>
      </c>
      <c r="AW226" s="110" t="s">
        <v>1472</v>
      </c>
      <c r="AX226" s="110" t="s">
        <v>1534</v>
      </c>
      <c r="AY226" s="110" t="s">
        <v>1473</v>
      </c>
      <c r="AZ226" s="110" t="s">
        <v>1474</v>
      </c>
      <c r="BB226" s="426"/>
      <c r="BC226" s="126" t="s">
        <v>447</v>
      </c>
      <c r="BD226" s="126" t="s">
        <v>447</v>
      </c>
      <c r="BE226" s="126" t="s">
        <v>447</v>
      </c>
      <c r="BF226" s="126" t="s">
        <v>447</v>
      </c>
      <c r="BG226" s="126" t="s">
        <v>447</v>
      </c>
      <c r="BH226" s="126" t="s">
        <v>447</v>
      </c>
      <c r="BI226" s="126" t="s">
        <v>447</v>
      </c>
      <c r="BJ226" s="110" t="s">
        <v>1472</v>
      </c>
      <c r="BK226" s="110" t="s">
        <v>1534</v>
      </c>
      <c r="BL226" s="110" t="s">
        <v>1473</v>
      </c>
      <c r="BM226" s="110" t="s">
        <v>1474</v>
      </c>
      <c r="BO226" s="426"/>
      <c r="BP226" s="126" t="s">
        <v>447</v>
      </c>
      <c r="BQ226" s="126" t="s">
        <v>447</v>
      </c>
      <c r="BR226" s="126" t="s">
        <v>447</v>
      </c>
      <c r="BS226" s="126" t="s">
        <v>447</v>
      </c>
      <c r="BT226" s="126" t="s">
        <v>447</v>
      </c>
      <c r="BU226" s="126" t="s">
        <v>447</v>
      </c>
      <c r="BV226" s="126" t="s">
        <v>447</v>
      </c>
      <c r="BW226" s="110" t="s">
        <v>1472</v>
      </c>
      <c r="BX226" s="110" t="s">
        <v>1534</v>
      </c>
      <c r="BY226" s="110" t="s">
        <v>1473</v>
      </c>
      <c r="BZ226" s="110" t="s">
        <v>1474</v>
      </c>
      <c r="CB226" s="426"/>
      <c r="CC226" s="126" t="s">
        <v>447</v>
      </c>
      <c r="CD226" s="126" t="s">
        <v>447</v>
      </c>
      <c r="CE226" s="126" t="s">
        <v>447</v>
      </c>
      <c r="CF226" s="126" t="s">
        <v>447</v>
      </c>
      <c r="CG226" s="126" t="s">
        <v>447</v>
      </c>
      <c r="CH226" s="126" t="s">
        <v>447</v>
      </c>
      <c r="CI226" s="126" t="s">
        <v>447</v>
      </c>
      <c r="CJ226" s="110" t="s">
        <v>1472</v>
      </c>
      <c r="CK226" s="110" t="s">
        <v>1534</v>
      </c>
      <c r="CL226" s="110" t="s">
        <v>1473</v>
      </c>
      <c r="CM226" s="110" t="s">
        <v>1474</v>
      </c>
      <c r="CO226" s="426"/>
      <c r="CP226" s="126" t="s">
        <v>447</v>
      </c>
      <c r="CQ226" s="126" t="s">
        <v>447</v>
      </c>
      <c r="CR226" s="126" t="s">
        <v>447</v>
      </c>
      <c r="CS226" s="126" t="s">
        <v>447</v>
      </c>
      <c r="CT226" s="126" t="s">
        <v>447</v>
      </c>
      <c r="CU226" s="126" t="s">
        <v>447</v>
      </c>
      <c r="CV226" s="126" t="s">
        <v>447</v>
      </c>
      <c r="CW226" s="110" t="s">
        <v>1472</v>
      </c>
      <c r="CX226" s="110" t="s">
        <v>1534</v>
      </c>
      <c r="CY226" s="110" t="s">
        <v>1473</v>
      </c>
      <c r="CZ226" s="110" t="s">
        <v>1474</v>
      </c>
      <c r="DB226" s="426"/>
      <c r="DC226" s="126" t="s">
        <v>447</v>
      </c>
      <c r="DD226" s="126" t="s">
        <v>447</v>
      </c>
      <c r="DE226" s="126" t="s">
        <v>447</v>
      </c>
      <c r="DF226" s="126" t="s">
        <v>447</v>
      </c>
      <c r="DG226" s="126" t="s">
        <v>447</v>
      </c>
      <c r="DH226" s="126" t="s">
        <v>447</v>
      </c>
      <c r="DI226" s="126" t="s">
        <v>447</v>
      </c>
      <c r="DJ226" s="110" t="s">
        <v>1472</v>
      </c>
      <c r="DK226" s="110" t="s">
        <v>1534</v>
      </c>
      <c r="DL226" s="110" t="s">
        <v>1473</v>
      </c>
      <c r="DM226" s="110" t="s">
        <v>1474</v>
      </c>
      <c r="DO226" s="426"/>
      <c r="DP226" s="126" t="s">
        <v>447</v>
      </c>
      <c r="DQ226" s="126" t="s">
        <v>447</v>
      </c>
      <c r="DR226" s="126" t="s">
        <v>447</v>
      </c>
      <c r="DS226" s="126" t="s">
        <v>447</v>
      </c>
      <c r="DT226" s="126" t="s">
        <v>447</v>
      </c>
      <c r="DU226" s="126" t="s">
        <v>447</v>
      </c>
      <c r="DV226" s="126" t="s">
        <v>447</v>
      </c>
      <c r="DW226" s="110" t="s">
        <v>1472</v>
      </c>
      <c r="DX226" s="110" t="s">
        <v>1534</v>
      </c>
      <c r="DY226" s="110" t="s">
        <v>1473</v>
      </c>
      <c r="DZ226" s="110" t="s">
        <v>1474</v>
      </c>
    </row>
    <row r="227" spans="2:130" s="3" customFormat="1" ht="15" customHeight="1" x14ac:dyDescent="0.25">
      <c r="B227" s="426"/>
      <c r="C227" s="126" t="s">
        <v>447</v>
      </c>
      <c r="D227" s="126" t="s">
        <v>447</v>
      </c>
      <c r="E227" s="126" t="s">
        <v>447</v>
      </c>
      <c r="F227" s="126" t="s">
        <v>447</v>
      </c>
      <c r="G227" s="126" t="s">
        <v>447</v>
      </c>
      <c r="H227" s="126" t="s">
        <v>447</v>
      </c>
      <c r="I227" s="126" t="s">
        <v>447</v>
      </c>
      <c r="J227" s="110" t="s">
        <v>1481</v>
      </c>
      <c r="K227" s="110" t="s">
        <v>1535</v>
      </c>
      <c r="L227" s="110" t="s">
        <v>1482</v>
      </c>
      <c r="M227" s="110" t="s">
        <v>1483</v>
      </c>
      <c r="N227" s="3" t="s">
        <v>447</v>
      </c>
      <c r="O227" s="426"/>
      <c r="P227" s="126" t="s">
        <v>447</v>
      </c>
      <c r="Q227" s="126" t="s">
        <v>447</v>
      </c>
      <c r="R227" s="126" t="s">
        <v>447</v>
      </c>
      <c r="S227" s="126" t="s">
        <v>447</v>
      </c>
      <c r="T227" s="126" t="s">
        <v>447</v>
      </c>
      <c r="U227" s="126" t="s">
        <v>447</v>
      </c>
      <c r="V227" s="126" t="s">
        <v>447</v>
      </c>
      <c r="W227" s="110" t="s">
        <v>1481</v>
      </c>
      <c r="X227" s="110" t="s">
        <v>1535</v>
      </c>
      <c r="Y227" s="110" t="s">
        <v>1482</v>
      </c>
      <c r="Z227" s="110" t="s">
        <v>1483</v>
      </c>
      <c r="AB227" s="426"/>
      <c r="AC227" s="126" t="s">
        <v>447</v>
      </c>
      <c r="AD227" s="126" t="s">
        <v>447</v>
      </c>
      <c r="AE227" s="126" t="s">
        <v>447</v>
      </c>
      <c r="AF227" s="126" t="s">
        <v>447</v>
      </c>
      <c r="AG227" s="126" t="s">
        <v>447</v>
      </c>
      <c r="AH227" s="126" t="s">
        <v>447</v>
      </c>
      <c r="AI227" s="126" t="s">
        <v>447</v>
      </c>
      <c r="AJ227" s="110" t="s">
        <v>1491</v>
      </c>
      <c r="AK227" s="110" t="s">
        <v>1444</v>
      </c>
      <c r="AL227" s="110" t="s">
        <v>1445</v>
      </c>
      <c r="AM227" s="110" t="s">
        <v>1446</v>
      </c>
      <c r="AO227" s="426"/>
      <c r="AP227" s="126" t="s">
        <v>447</v>
      </c>
      <c r="AQ227" s="126" t="s">
        <v>447</v>
      </c>
      <c r="AR227" s="126" t="s">
        <v>447</v>
      </c>
      <c r="AS227" s="126" t="s">
        <v>447</v>
      </c>
      <c r="AT227" s="126" t="s">
        <v>447</v>
      </c>
      <c r="AU227" s="126" t="s">
        <v>447</v>
      </c>
      <c r="AV227" s="126" t="s">
        <v>447</v>
      </c>
      <c r="AW227" s="110" t="s">
        <v>1481</v>
      </c>
      <c r="AX227" s="110" t="s">
        <v>1535</v>
      </c>
      <c r="AY227" s="110" t="s">
        <v>1482</v>
      </c>
      <c r="AZ227" s="110" t="s">
        <v>1483</v>
      </c>
      <c r="BB227" s="426"/>
      <c r="BC227" s="126" t="s">
        <v>447</v>
      </c>
      <c r="BD227" s="126" t="s">
        <v>447</v>
      </c>
      <c r="BE227" s="126" t="s">
        <v>447</v>
      </c>
      <c r="BF227" s="126" t="s">
        <v>447</v>
      </c>
      <c r="BG227" s="126" t="s">
        <v>447</v>
      </c>
      <c r="BH227" s="126" t="s">
        <v>447</v>
      </c>
      <c r="BI227" s="126" t="s">
        <v>447</v>
      </c>
      <c r="BJ227" s="110" t="s">
        <v>1491</v>
      </c>
      <c r="BK227" s="110" t="s">
        <v>1444</v>
      </c>
      <c r="BL227" s="110" t="s">
        <v>1445</v>
      </c>
      <c r="BM227" s="110" t="s">
        <v>1446</v>
      </c>
      <c r="BO227" s="426"/>
      <c r="BP227" s="126" t="s">
        <v>447</v>
      </c>
      <c r="BQ227" s="126" t="s">
        <v>447</v>
      </c>
      <c r="BR227" s="126" t="s">
        <v>447</v>
      </c>
      <c r="BS227" s="126" t="s">
        <v>447</v>
      </c>
      <c r="BT227" s="126" t="s">
        <v>447</v>
      </c>
      <c r="BU227" s="126" t="s">
        <v>447</v>
      </c>
      <c r="BV227" s="126" t="s">
        <v>447</v>
      </c>
      <c r="BW227" s="110" t="s">
        <v>1481</v>
      </c>
      <c r="BX227" s="110" t="s">
        <v>1535</v>
      </c>
      <c r="BY227" s="110" t="s">
        <v>1482</v>
      </c>
      <c r="BZ227" s="110" t="s">
        <v>1483</v>
      </c>
      <c r="CB227" s="426"/>
      <c r="CC227" s="126" t="s">
        <v>447</v>
      </c>
      <c r="CD227" s="126" t="s">
        <v>447</v>
      </c>
      <c r="CE227" s="126" t="s">
        <v>447</v>
      </c>
      <c r="CF227" s="126" t="s">
        <v>447</v>
      </c>
      <c r="CG227" s="126" t="s">
        <v>447</v>
      </c>
      <c r="CH227" s="126" t="s">
        <v>447</v>
      </c>
      <c r="CI227" s="126" t="s">
        <v>447</v>
      </c>
      <c r="CJ227" s="110" t="s">
        <v>1491</v>
      </c>
      <c r="CK227" s="110" t="s">
        <v>1444</v>
      </c>
      <c r="CL227" s="110" t="s">
        <v>1445</v>
      </c>
      <c r="CM227" s="110" t="s">
        <v>1446</v>
      </c>
      <c r="CO227" s="426"/>
      <c r="CP227" s="126" t="s">
        <v>447</v>
      </c>
      <c r="CQ227" s="126" t="s">
        <v>447</v>
      </c>
      <c r="CR227" s="126" t="s">
        <v>447</v>
      </c>
      <c r="CS227" s="126" t="s">
        <v>447</v>
      </c>
      <c r="CT227" s="126" t="s">
        <v>447</v>
      </c>
      <c r="CU227" s="126" t="s">
        <v>447</v>
      </c>
      <c r="CV227" s="126" t="s">
        <v>447</v>
      </c>
      <c r="CW227" s="110" t="s">
        <v>1481</v>
      </c>
      <c r="CX227" s="110" t="s">
        <v>1535</v>
      </c>
      <c r="CY227" s="110" t="s">
        <v>1482</v>
      </c>
      <c r="CZ227" s="110" t="s">
        <v>1483</v>
      </c>
      <c r="DB227" s="426"/>
      <c r="DC227" s="126" t="s">
        <v>447</v>
      </c>
      <c r="DD227" s="126" t="s">
        <v>447</v>
      </c>
      <c r="DE227" s="126" t="s">
        <v>447</v>
      </c>
      <c r="DF227" s="126" t="s">
        <v>447</v>
      </c>
      <c r="DG227" s="126" t="s">
        <v>447</v>
      </c>
      <c r="DH227" s="126" t="s">
        <v>447</v>
      </c>
      <c r="DI227" s="126" t="s">
        <v>447</v>
      </c>
      <c r="DJ227" s="110" t="s">
        <v>1481</v>
      </c>
      <c r="DK227" s="110" t="s">
        <v>1535</v>
      </c>
      <c r="DL227" s="110" t="s">
        <v>1482</v>
      </c>
      <c r="DM227" s="110" t="s">
        <v>1483</v>
      </c>
      <c r="DO227" s="426"/>
      <c r="DP227" s="126" t="s">
        <v>447</v>
      </c>
      <c r="DQ227" s="126" t="s">
        <v>447</v>
      </c>
      <c r="DR227" s="126" t="s">
        <v>447</v>
      </c>
      <c r="DS227" s="126" t="s">
        <v>447</v>
      </c>
      <c r="DT227" s="126" t="s">
        <v>447</v>
      </c>
      <c r="DU227" s="126" t="s">
        <v>447</v>
      </c>
      <c r="DV227" s="126" t="s">
        <v>447</v>
      </c>
      <c r="DW227" s="110" t="s">
        <v>1481</v>
      </c>
      <c r="DX227" s="110" t="s">
        <v>1535</v>
      </c>
      <c r="DY227" s="110" t="s">
        <v>1482</v>
      </c>
      <c r="DZ227" s="110" t="s">
        <v>1483</v>
      </c>
    </row>
    <row r="228" spans="2:130" s="3" customFormat="1" ht="15" customHeight="1" x14ac:dyDescent="0.25">
      <c r="B228" s="426"/>
      <c r="C228" s="126" t="s">
        <v>447</v>
      </c>
      <c r="D228" s="126" t="s">
        <v>447</v>
      </c>
      <c r="E228" s="126" t="s">
        <v>447</v>
      </c>
      <c r="F228" s="126" t="s">
        <v>447</v>
      </c>
      <c r="G228" s="126" t="s">
        <v>447</v>
      </c>
      <c r="H228" s="126" t="s">
        <v>447</v>
      </c>
      <c r="I228" s="126" t="s">
        <v>447</v>
      </c>
      <c r="J228" s="110" t="s">
        <v>1453</v>
      </c>
      <c r="K228" s="110" t="s">
        <v>1444</v>
      </c>
      <c r="L228" s="110" t="s">
        <v>1445</v>
      </c>
      <c r="M228" s="110" t="s">
        <v>1446</v>
      </c>
      <c r="N228" s="3" t="s">
        <v>447</v>
      </c>
      <c r="O228" s="426"/>
      <c r="P228" s="126" t="s">
        <v>447</v>
      </c>
      <c r="Q228" s="126" t="s">
        <v>447</v>
      </c>
      <c r="R228" s="126" t="s">
        <v>447</v>
      </c>
      <c r="S228" s="126" t="s">
        <v>447</v>
      </c>
      <c r="T228" s="126" t="s">
        <v>447</v>
      </c>
      <c r="U228" s="126" t="s">
        <v>447</v>
      </c>
      <c r="V228" s="126" t="s">
        <v>447</v>
      </c>
      <c r="W228" s="110" t="s">
        <v>1453</v>
      </c>
      <c r="X228" s="110" t="s">
        <v>1444</v>
      </c>
      <c r="Y228" s="110" t="s">
        <v>1445</v>
      </c>
      <c r="Z228" s="110" t="s">
        <v>1446</v>
      </c>
      <c r="AB228" s="426"/>
      <c r="AC228" s="126" t="s">
        <v>447</v>
      </c>
      <c r="AD228" s="126" t="s">
        <v>447</v>
      </c>
      <c r="AE228" s="126" t="s">
        <v>447</v>
      </c>
      <c r="AF228" s="126" t="s">
        <v>447</v>
      </c>
      <c r="AG228" s="126" t="s">
        <v>447</v>
      </c>
      <c r="AH228" s="126" t="s">
        <v>447</v>
      </c>
      <c r="AI228" s="126" t="s">
        <v>447</v>
      </c>
      <c r="AJ228" s="110" t="s">
        <v>1511</v>
      </c>
      <c r="AK228" s="110" t="s">
        <v>1536</v>
      </c>
      <c r="AL228" s="110" t="s">
        <v>1492</v>
      </c>
      <c r="AM228" s="110" t="s">
        <v>1493</v>
      </c>
      <c r="AO228" s="426"/>
      <c r="AP228" s="126" t="s">
        <v>447</v>
      </c>
      <c r="AQ228" s="126" t="s">
        <v>447</v>
      </c>
      <c r="AR228" s="126" t="s">
        <v>447</v>
      </c>
      <c r="AS228" s="126" t="s">
        <v>447</v>
      </c>
      <c r="AT228" s="126" t="s">
        <v>447</v>
      </c>
      <c r="AU228" s="126" t="s">
        <v>447</v>
      </c>
      <c r="AV228" s="126" t="s">
        <v>447</v>
      </c>
      <c r="AW228" s="110" t="s">
        <v>1453</v>
      </c>
      <c r="AX228" s="110" t="s">
        <v>1444</v>
      </c>
      <c r="AY228" s="110" t="s">
        <v>1445</v>
      </c>
      <c r="AZ228" s="110" t="s">
        <v>1446</v>
      </c>
      <c r="BB228" s="426"/>
      <c r="BC228" s="126" t="s">
        <v>447</v>
      </c>
      <c r="BD228" s="126" t="s">
        <v>447</v>
      </c>
      <c r="BE228" s="126" t="s">
        <v>447</v>
      </c>
      <c r="BF228" s="126" t="s">
        <v>447</v>
      </c>
      <c r="BG228" s="126" t="s">
        <v>447</v>
      </c>
      <c r="BH228" s="126" t="s">
        <v>447</v>
      </c>
      <c r="BI228" s="126" t="s">
        <v>447</v>
      </c>
      <c r="BJ228" s="110" t="s">
        <v>1511</v>
      </c>
      <c r="BK228" s="110" t="s">
        <v>1536</v>
      </c>
      <c r="BL228" s="110" t="s">
        <v>1492</v>
      </c>
      <c r="BM228" s="110" t="s">
        <v>1493</v>
      </c>
      <c r="BO228" s="426"/>
      <c r="BP228" s="126" t="s">
        <v>447</v>
      </c>
      <c r="BQ228" s="126" t="s">
        <v>447</v>
      </c>
      <c r="BR228" s="126" t="s">
        <v>447</v>
      </c>
      <c r="BS228" s="126" t="s">
        <v>447</v>
      </c>
      <c r="BT228" s="126" t="s">
        <v>447</v>
      </c>
      <c r="BU228" s="126" t="s">
        <v>447</v>
      </c>
      <c r="BV228" s="126" t="s">
        <v>447</v>
      </c>
      <c r="BW228" s="110" t="s">
        <v>1453</v>
      </c>
      <c r="BX228" s="110" t="s">
        <v>1444</v>
      </c>
      <c r="BY228" s="110" t="s">
        <v>1445</v>
      </c>
      <c r="BZ228" s="110" t="s">
        <v>1446</v>
      </c>
      <c r="CB228" s="426"/>
      <c r="CC228" s="126" t="s">
        <v>447</v>
      </c>
      <c r="CD228" s="126" t="s">
        <v>447</v>
      </c>
      <c r="CE228" s="126" t="s">
        <v>447</v>
      </c>
      <c r="CF228" s="126" t="s">
        <v>447</v>
      </c>
      <c r="CG228" s="126" t="s">
        <v>447</v>
      </c>
      <c r="CH228" s="126" t="s">
        <v>447</v>
      </c>
      <c r="CI228" s="126" t="s">
        <v>447</v>
      </c>
      <c r="CJ228" s="110" t="s">
        <v>1511</v>
      </c>
      <c r="CK228" s="110" t="s">
        <v>1536</v>
      </c>
      <c r="CL228" s="110" t="s">
        <v>1492</v>
      </c>
      <c r="CM228" s="110" t="s">
        <v>1493</v>
      </c>
      <c r="CO228" s="426"/>
      <c r="CP228" s="126" t="s">
        <v>447</v>
      </c>
      <c r="CQ228" s="126" t="s">
        <v>447</v>
      </c>
      <c r="CR228" s="126" t="s">
        <v>447</v>
      </c>
      <c r="CS228" s="126" t="s">
        <v>447</v>
      </c>
      <c r="CT228" s="126" t="s">
        <v>447</v>
      </c>
      <c r="CU228" s="126" t="s">
        <v>447</v>
      </c>
      <c r="CV228" s="126" t="s">
        <v>447</v>
      </c>
      <c r="CW228" s="110" t="s">
        <v>1453</v>
      </c>
      <c r="CX228" s="110" t="s">
        <v>1444</v>
      </c>
      <c r="CY228" s="110" t="s">
        <v>1445</v>
      </c>
      <c r="CZ228" s="110" t="s">
        <v>1446</v>
      </c>
      <c r="DB228" s="426"/>
      <c r="DC228" s="126" t="s">
        <v>447</v>
      </c>
      <c r="DD228" s="126" t="s">
        <v>447</v>
      </c>
      <c r="DE228" s="126" t="s">
        <v>447</v>
      </c>
      <c r="DF228" s="126" t="s">
        <v>447</v>
      </c>
      <c r="DG228" s="126" t="s">
        <v>447</v>
      </c>
      <c r="DH228" s="126" t="s">
        <v>447</v>
      </c>
      <c r="DI228" s="126" t="s">
        <v>447</v>
      </c>
      <c r="DJ228" s="110" t="s">
        <v>1453</v>
      </c>
      <c r="DK228" s="110" t="s">
        <v>1444</v>
      </c>
      <c r="DL228" s="110" t="s">
        <v>1445</v>
      </c>
      <c r="DM228" s="110" t="s">
        <v>1446</v>
      </c>
      <c r="DO228" s="426"/>
      <c r="DP228" s="126" t="s">
        <v>447</v>
      </c>
      <c r="DQ228" s="126" t="s">
        <v>447</v>
      </c>
      <c r="DR228" s="126" t="s">
        <v>447</v>
      </c>
      <c r="DS228" s="126" t="s">
        <v>447</v>
      </c>
      <c r="DT228" s="126" t="s">
        <v>447</v>
      </c>
      <c r="DU228" s="126" t="s">
        <v>447</v>
      </c>
      <c r="DV228" s="126" t="s">
        <v>447</v>
      </c>
      <c r="DW228" s="110" t="s">
        <v>1453</v>
      </c>
      <c r="DX228" s="110" t="s">
        <v>1444</v>
      </c>
      <c r="DY228" s="110" t="s">
        <v>1445</v>
      </c>
      <c r="DZ228" s="110" t="s">
        <v>1446</v>
      </c>
    </row>
    <row r="229" spans="2:130" s="3" customFormat="1" ht="15" customHeight="1" x14ac:dyDescent="0.25">
      <c r="B229" s="426"/>
      <c r="C229" s="126" t="s">
        <v>447</v>
      </c>
      <c r="D229" s="126" t="s">
        <v>447</v>
      </c>
      <c r="E229" s="126" t="s">
        <v>447</v>
      </c>
      <c r="F229" s="126" t="s">
        <v>447</v>
      </c>
      <c r="G229" s="126" t="s">
        <v>447</v>
      </c>
      <c r="H229" s="126" t="s">
        <v>447</v>
      </c>
      <c r="I229" s="126" t="s">
        <v>447</v>
      </c>
      <c r="J229" s="110" t="s">
        <v>1491</v>
      </c>
      <c r="K229" s="110" t="s">
        <v>1454</v>
      </c>
      <c r="L229" s="110" t="s">
        <v>1455</v>
      </c>
      <c r="M229" s="110" t="s">
        <v>1493</v>
      </c>
      <c r="N229" s="3" t="s">
        <v>447</v>
      </c>
      <c r="O229" s="426"/>
      <c r="P229" s="126" t="s">
        <v>447</v>
      </c>
      <c r="Q229" s="126" t="s">
        <v>447</v>
      </c>
      <c r="R229" s="126" t="s">
        <v>447</v>
      </c>
      <c r="S229" s="126" t="s">
        <v>447</v>
      </c>
      <c r="T229" s="126" t="s">
        <v>447</v>
      </c>
      <c r="U229" s="126" t="s">
        <v>447</v>
      </c>
      <c r="V229" s="126" t="s">
        <v>447</v>
      </c>
      <c r="W229" s="110" t="s">
        <v>1491</v>
      </c>
      <c r="X229" s="110" t="s">
        <v>1454</v>
      </c>
      <c r="Y229" s="110" t="s">
        <v>1455</v>
      </c>
      <c r="Z229" s="110" t="s">
        <v>1493</v>
      </c>
      <c r="AB229" s="426"/>
      <c r="AC229" s="126" t="s">
        <v>447</v>
      </c>
      <c r="AD229" s="126" t="s">
        <v>447</v>
      </c>
      <c r="AE229" s="126" t="s">
        <v>447</v>
      </c>
      <c r="AF229" s="126" t="s">
        <v>447</v>
      </c>
      <c r="AG229" s="126" t="s">
        <v>447</v>
      </c>
      <c r="AH229" s="126" t="s">
        <v>447</v>
      </c>
      <c r="AI229" s="126" t="s">
        <v>447</v>
      </c>
      <c r="AJ229" s="110" t="s">
        <v>1521</v>
      </c>
      <c r="AK229" s="110" t="s">
        <v>1538</v>
      </c>
      <c r="AL229" s="110" t="s">
        <v>1512</v>
      </c>
      <c r="AM229" s="110" t="s">
        <v>1513</v>
      </c>
      <c r="AO229" s="426"/>
      <c r="AP229" s="126" t="s">
        <v>447</v>
      </c>
      <c r="AQ229" s="126" t="s">
        <v>447</v>
      </c>
      <c r="AR229" s="126" t="s">
        <v>447</v>
      </c>
      <c r="AS229" s="126" t="s">
        <v>447</v>
      </c>
      <c r="AT229" s="126" t="s">
        <v>447</v>
      </c>
      <c r="AU229" s="126" t="s">
        <v>447</v>
      </c>
      <c r="AV229" s="126" t="s">
        <v>447</v>
      </c>
      <c r="AW229" s="110" t="s">
        <v>1491</v>
      </c>
      <c r="AX229" s="110" t="s">
        <v>1454</v>
      </c>
      <c r="AY229" s="110" t="s">
        <v>1455</v>
      </c>
      <c r="AZ229" s="110" t="s">
        <v>1493</v>
      </c>
      <c r="BB229" s="426"/>
      <c r="BC229" s="126" t="s">
        <v>447</v>
      </c>
      <c r="BD229" s="126" t="s">
        <v>447</v>
      </c>
      <c r="BE229" s="126" t="s">
        <v>447</v>
      </c>
      <c r="BF229" s="126" t="s">
        <v>447</v>
      </c>
      <c r="BG229" s="126" t="s">
        <v>447</v>
      </c>
      <c r="BH229" s="126" t="s">
        <v>447</v>
      </c>
      <c r="BI229" s="126" t="s">
        <v>447</v>
      </c>
      <c r="BJ229" s="3" t="s">
        <v>1521</v>
      </c>
      <c r="BK229" s="110" t="s">
        <v>1538</v>
      </c>
      <c r="BL229" s="110" t="s">
        <v>1512</v>
      </c>
      <c r="BM229" s="110" t="s">
        <v>1513</v>
      </c>
      <c r="BO229" s="426"/>
      <c r="BP229" s="126" t="s">
        <v>447</v>
      </c>
      <c r="BQ229" s="126" t="s">
        <v>447</v>
      </c>
      <c r="BR229" s="126" t="s">
        <v>447</v>
      </c>
      <c r="BS229" s="126" t="s">
        <v>447</v>
      </c>
      <c r="BT229" s="126" t="s">
        <v>447</v>
      </c>
      <c r="BU229" s="126" t="s">
        <v>447</v>
      </c>
      <c r="BV229" s="126" t="s">
        <v>447</v>
      </c>
      <c r="BW229" s="110" t="s">
        <v>1491</v>
      </c>
      <c r="BX229" s="110" t="s">
        <v>1454</v>
      </c>
      <c r="BY229" s="110" t="s">
        <v>1455</v>
      </c>
      <c r="BZ229" s="110" t="s">
        <v>1493</v>
      </c>
      <c r="CB229" s="426"/>
      <c r="CC229" s="126" t="s">
        <v>447</v>
      </c>
      <c r="CD229" s="126" t="s">
        <v>447</v>
      </c>
      <c r="CE229" s="126" t="s">
        <v>447</v>
      </c>
      <c r="CF229" s="126" t="s">
        <v>447</v>
      </c>
      <c r="CG229" s="126" t="s">
        <v>447</v>
      </c>
      <c r="CH229" s="126" t="s">
        <v>447</v>
      </c>
      <c r="CI229" s="126" t="s">
        <v>447</v>
      </c>
      <c r="CJ229" s="3" t="s">
        <v>1521</v>
      </c>
      <c r="CK229" s="110" t="s">
        <v>1538</v>
      </c>
      <c r="CL229" s="110" t="s">
        <v>1512</v>
      </c>
      <c r="CM229" s="110" t="s">
        <v>1513</v>
      </c>
      <c r="CO229" s="426"/>
      <c r="CP229" s="126" t="s">
        <v>447</v>
      </c>
      <c r="CQ229" s="126" t="s">
        <v>447</v>
      </c>
      <c r="CR229" s="126" t="s">
        <v>447</v>
      </c>
      <c r="CS229" s="126" t="s">
        <v>447</v>
      </c>
      <c r="CT229" s="126" t="s">
        <v>447</v>
      </c>
      <c r="CU229" s="126" t="s">
        <v>447</v>
      </c>
      <c r="CV229" s="126" t="s">
        <v>447</v>
      </c>
      <c r="CW229" s="110" t="s">
        <v>1491</v>
      </c>
      <c r="CX229" s="110" t="s">
        <v>1454</v>
      </c>
      <c r="CY229" s="110" t="s">
        <v>1455</v>
      </c>
      <c r="CZ229" s="110" t="s">
        <v>1493</v>
      </c>
      <c r="DB229" s="426"/>
      <c r="DC229" s="126" t="s">
        <v>447</v>
      </c>
      <c r="DD229" s="126" t="s">
        <v>447</v>
      </c>
      <c r="DE229" s="126" t="s">
        <v>447</v>
      </c>
      <c r="DF229" s="126" t="s">
        <v>447</v>
      </c>
      <c r="DG229" s="126" t="s">
        <v>447</v>
      </c>
      <c r="DH229" s="126" t="s">
        <v>447</v>
      </c>
      <c r="DI229" s="126" t="s">
        <v>447</v>
      </c>
      <c r="DJ229" s="110" t="s">
        <v>1491</v>
      </c>
      <c r="DK229" s="110" t="s">
        <v>1454</v>
      </c>
      <c r="DL229" s="110" t="s">
        <v>1455</v>
      </c>
      <c r="DM229" s="110" t="s">
        <v>1493</v>
      </c>
      <c r="DO229" s="426"/>
      <c r="DP229" s="126" t="s">
        <v>447</v>
      </c>
      <c r="DQ229" s="126" t="s">
        <v>447</v>
      </c>
      <c r="DR229" s="126" t="s">
        <v>447</v>
      </c>
      <c r="DS229" s="126" t="s">
        <v>447</v>
      </c>
      <c r="DT229" s="126" t="s">
        <v>447</v>
      </c>
      <c r="DU229" s="126" t="s">
        <v>447</v>
      </c>
      <c r="DV229" s="126" t="s">
        <v>447</v>
      </c>
      <c r="DW229" s="110" t="s">
        <v>1491</v>
      </c>
      <c r="DX229" s="110" t="s">
        <v>1454</v>
      </c>
      <c r="DY229" s="110" t="s">
        <v>1455</v>
      </c>
      <c r="DZ229" s="110" t="s">
        <v>1493</v>
      </c>
    </row>
    <row r="230" spans="2:130" s="3" customFormat="1" ht="15" customHeight="1" x14ac:dyDescent="0.25">
      <c r="B230" s="426"/>
      <c r="C230" s="126" t="s">
        <v>447</v>
      </c>
      <c r="D230" s="126" t="s">
        <v>447</v>
      </c>
      <c r="E230" s="126" t="s">
        <v>447</v>
      </c>
      <c r="F230" s="126" t="s">
        <v>447</v>
      </c>
      <c r="G230" s="126" t="s">
        <v>447</v>
      </c>
      <c r="H230" s="126" t="s">
        <v>447</v>
      </c>
      <c r="I230" s="126" t="s">
        <v>447</v>
      </c>
      <c r="J230" s="110" t="s">
        <v>1501</v>
      </c>
      <c r="K230" s="110" t="s">
        <v>1536</v>
      </c>
      <c r="L230" s="110" t="s">
        <v>1492</v>
      </c>
      <c r="M230" s="110" t="s">
        <v>1503</v>
      </c>
      <c r="N230" s="3" t="s">
        <v>447</v>
      </c>
      <c r="O230" s="426"/>
      <c r="P230" s="126" t="s">
        <v>447</v>
      </c>
      <c r="Q230" s="126" t="s">
        <v>447</v>
      </c>
      <c r="R230" s="126" t="s">
        <v>447</v>
      </c>
      <c r="S230" s="126" t="s">
        <v>447</v>
      </c>
      <c r="T230" s="126" t="s">
        <v>447</v>
      </c>
      <c r="U230" s="126" t="s">
        <v>447</v>
      </c>
      <c r="V230" s="126" t="s">
        <v>447</v>
      </c>
      <c r="W230" s="110" t="s">
        <v>1501</v>
      </c>
      <c r="X230" s="110" t="s">
        <v>1536</v>
      </c>
      <c r="Y230" s="110" t="s">
        <v>1492</v>
      </c>
      <c r="Z230" s="110" t="s">
        <v>1503</v>
      </c>
      <c r="AB230" s="426"/>
      <c r="AC230" s="126" t="s">
        <v>447</v>
      </c>
      <c r="AD230" s="126" t="s">
        <v>447</v>
      </c>
      <c r="AE230" s="126" t="s">
        <v>447</v>
      </c>
      <c r="AF230" s="126" t="s">
        <v>447</v>
      </c>
      <c r="AG230" s="126" t="s">
        <v>447</v>
      </c>
      <c r="AH230" s="126" t="s">
        <v>447</v>
      </c>
      <c r="AI230" s="126" t="s">
        <v>447</v>
      </c>
      <c r="AJ230" s="110" t="s">
        <v>1531</v>
      </c>
      <c r="AK230" s="110" t="s">
        <v>1824</v>
      </c>
      <c r="AL230" s="110" t="s">
        <v>1522</v>
      </c>
      <c r="AM230" s="110" t="s">
        <v>1523</v>
      </c>
      <c r="AO230" s="426"/>
      <c r="AP230" s="126" t="s">
        <v>447</v>
      </c>
      <c r="AQ230" s="126" t="s">
        <v>447</v>
      </c>
      <c r="AR230" s="126" t="s">
        <v>447</v>
      </c>
      <c r="AS230" s="126" t="s">
        <v>447</v>
      </c>
      <c r="AT230" s="126" t="s">
        <v>447</v>
      </c>
      <c r="AU230" s="126" t="s">
        <v>447</v>
      </c>
      <c r="AV230" s="126" t="s">
        <v>447</v>
      </c>
      <c r="AW230" s="110" t="s">
        <v>1501</v>
      </c>
      <c r="AX230" s="110" t="s">
        <v>1536</v>
      </c>
      <c r="AY230" s="110" t="s">
        <v>1492</v>
      </c>
      <c r="AZ230" s="110" t="s">
        <v>1503</v>
      </c>
      <c r="BB230" s="426"/>
      <c r="BC230" s="126" t="s">
        <v>447</v>
      </c>
      <c r="BD230" s="126" t="s">
        <v>447</v>
      </c>
      <c r="BE230" s="126" t="s">
        <v>447</v>
      </c>
      <c r="BF230" s="126" t="s">
        <v>447</v>
      </c>
      <c r="BG230" s="126" t="s">
        <v>447</v>
      </c>
      <c r="BH230" s="126" t="s">
        <v>447</v>
      </c>
      <c r="BI230" s="126" t="s">
        <v>447</v>
      </c>
      <c r="BJ230" s="110" t="s">
        <v>1531</v>
      </c>
      <c r="BK230" s="110" t="s">
        <v>1824</v>
      </c>
      <c r="BL230" s="110" t="s">
        <v>1522</v>
      </c>
      <c r="BM230" s="110" t="s">
        <v>1523</v>
      </c>
      <c r="BO230" s="426"/>
      <c r="BP230" s="126" t="s">
        <v>447</v>
      </c>
      <c r="BQ230" s="126" t="s">
        <v>447</v>
      </c>
      <c r="BR230" s="126" t="s">
        <v>447</v>
      </c>
      <c r="BS230" s="126" t="s">
        <v>447</v>
      </c>
      <c r="BT230" s="126" t="s">
        <v>447</v>
      </c>
      <c r="BU230" s="126" t="s">
        <v>447</v>
      </c>
      <c r="BV230" s="126" t="s">
        <v>447</v>
      </c>
      <c r="BW230" s="110" t="s">
        <v>1501</v>
      </c>
      <c r="BX230" s="110" t="s">
        <v>1536</v>
      </c>
      <c r="BY230" s="110" t="s">
        <v>1492</v>
      </c>
      <c r="BZ230" s="110" t="s">
        <v>1503</v>
      </c>
      <c r="CB230" s="426"/>
      <c r="CC230" s="126" t="s">
        <v>447</v>
      </c>
      <c r="CD230" s="126" t="s">
        <v>447</v>
      </c>
      <c r="CE230" s="126" t="s">
        <v>447</v>
      </c>
      <c r="CF230" s="126" t="s">
        <v>447</v>
      </c>
      <c r="CG230" s="126" t="s">
        <v>447</v>
      </c>
      <c r="CH230" s="126" t="s">
        <v>447</v>
      </c>
      <c r="CI230" s="126" t="s">
        <v>447</v>
      </c>
      <c r="CJ230" s="110" t="s">
        <v>1531</v>
      </c>
      <c r="CK230" s="110" t="s">
        <v>1824</v>
      </c>
      <c r="CL230" s="110" t="s">
        <v>1522</v>
      </c>
      <c r="CM230" s="110" t="s">
        <v>1523</v>
      </c>
      <c r="CO230" s="426"/>
      <c r="CP230" s="126" t="s">
        <v>447</v>
      </c>
      <c r="CQ230" s="126" t="s">
        <v>447</v>
      </c>
      <c r="CR230" s="126" t="s">
        <v>447</v>
      </c>
      <c r="CS230" s="126" t="s">
        <v>447</v>
      </c>
      <c r="CT230" s="126" t="s">
        <v>447</v>
      </c>
      <c r="CU230" s="126" t="s">
        <v>447</v>
      </c>
      <c r="CV230" s="126" t="s">
        <v>447</v>
      </c>
      <c r="CW230" s="110" t="s">
        <v>1501</v>
      </c>
      <c r="CX230" s="110" t="s">
        <v>1536</v>
      </c>
      <c r="CY230" s="110" t="s">
        <v>1492</v>
      </c>
      <c r="CZ230" s="110" t="s">
        <v>1503</v>
      </c>
      <c r="DB230" s="426"/>
      <c r="DC230" s="126" t="s">
        <v>447</v>
      </c>
      <c r="DD230" s="126" t="s">
        <v>447</v>
      </c>
      <c r="DE230" s="126" t="s">
        <v>447</v>
      </c>
      <c r="DF230" s="126" t="s">
        <v>447</v>
      </c>
      <c r="DG230" s="126" t="s">
        <v>447</v>
      </c>
      <c r="DH230" s="126" t="s">
        <v>447</v>
      </c>
      <c r="DI230" s="126" t="s">
        <v>447</v>
      </c>
      <c r="DJ230" s="110" t="s">
        <v>1501</v>
      </c>
      <c r="DK230" s="110" t="s">
        <v>1536</v>
      </c>
      <c r="DL230" s="110" t="s">
        <v>1492</v>
      </c>
      <c r="DM230" s="110" t="s">
        <v>1503</v>
      </c>
      <c r="DO230" s="426"/>
      <c r="DP230" s="126" t="s">
        <v>447</v>
      </c>
      <c r="DQ230" s="126" t="s">
        <v>447</v>
      </c>
      <c r="DR230" s="126" t="s">
        <v>447</v>
      </c>
      <c r="DS230" s="126" t="s">
        <v>447</v>
      </c>
      <c r="DT230" s="126" t="s">
        <v>447</v>
      </c>
      <c r="DU230" s="126" t="s">
        <v>447</v>
      </c>
      <c r="DV230" s="126" t="s">
        <v>447</v>
      </c>
      <c r="DW230" s="110" t="s">
        <v>1501</v>
      </c>
      <c r="DX230" s="110" t="s">
        <v>1536</v>
      </c>
      <c r="DY230" s="110" t="s">
        <v>1492</v>
      </c>
      <c r="DZ230" s="110" t="s">
        <v>1503</v>
      </c>
    </row>
    <row r="231" spans="2:130" s="3" customFormat="1" ht="15" customHeight="1" x14ac:dyDescent="0.25">
      <c r="B231" s="426"/>
      <c r="C231" s="126" t="s">
        <v>447</v>
      </c>
      <c r="D231" s="126" t="s">
        <v>447</v>
      </c>
      <c r="E231" s="126" t="s">
        <v>447</v>
      </c>
      <c r="F231" s="126" t="s">
        <v>447</v>
      </c>
      <c r="G231" s="126" t="s">
        <v>447</v>
      </c>
      <c r="H231" s="126" t="s">
        <v>447</v>
      </c>
      <c r="I231" s="126" t="s">
        <v>447</v>
      </c>
      <c r="J231" s="110" t="s">
        <v>1511</v>
      </c>
      <c r="K231" s="110" t="s">
        <v>1537</v>
      </c>
      <c r="L231" s="110" t="s">
        <v>1502</v>
      </c>
      <c r="M231" s="110" t="s">
        <v>1513</v>
      </c>
      <c r="N231" s="3" t="s">
        <v>447</v>
      </c>
      <c r="O231" s="426"/>
      <c r="P231" s="126" t="s">
        <v>447</v>
      </c>
      <c r="Q231" s="126" t="s">
        <v>447</v>
      </c>
      <c r="R231" s="126" t="s">
        <v>447</v>
      </c>
      <c r="S231" s="126" t="s">
        <v>447</v>
      </c>
      <c r="T231" s="126" t="s">
        <v>447</v>
      </c>
      <c r="U231" s="126" t="s">
        <v>447</v>
      </c>
      <c r="V231" s="126" t="s">
        <v>447</v>
      </c>
      <c r="W231" s="110" t="s">
        <v>1511</v>
      </c>
      <c r="X231" s="110" t="s">
        <v>1537</v>
      </c>
      <c r="Y231" s="110" t="s">
        <v>1502</v>
      </c>
      <c r="Z231" s="110" t="s">
        <v>1513</v>
      </c>
      <c r="AB231" s="426"/>
      <c r="AC231" s="126" t="s">
        <v>447</v>
      </c>
      <c r="AD231" s="126" t="s">
        <v>447</v>
      </c>
      <c r="AE231" s="126" t="s">
        <v>447</v>
      </c>
      <c r="AF231" s="126" t="s">
        <v>447</v>
      </c>
      <c r="AG231" s="126" t="s">
        <v>447</v>
      </c>
      <c r="AH231" s="126" t="s">
        <v>447</v>
      </c>
      <c r="AI231" s="126" t="s">
        <v>447</v>
      </c>
      <c r="AJ231" s="110" t="s">
        <v>447</v>
      </c>
      <c r="AK231" s="110" t="s">
        <v>1539</v>
      </c>
      <c r="AL231" s="110" t="s">
        <v>1532</v>
      </c>
      <c r="AM231" s="110" t="s">
        <v>1533</v>
      </c>
      <c r="AO231" s="426"/>
      <c r="AP231" s="126" t="s">
        <v>447</v>
      </c>
      <c r="AQ231" s="126" t="s">
        <v>447</v>
      </c>
      <c r="AR231" s="126" t="s">
        <v>447</v>
      </c>
      <c r="AS231" s="126" t="s">
        <v>447</v>
      </c>
      <c r="AT231" s="126" t="s">
        <v>447</v>
      </c>
      <c r="AU231" s="126" t="s">
        <v>447</v>
      </c>
      <c r="AV231" s="126" t="s">
        <v>447</v>
      </c>
      <c r="AW231" s="110" t="s">
        <v>1511</v>
      </c>
      <c r="AX231" s="110" t="s">
        <v>1537</v>
      </c>
      <c r="AY231" s="110" t="s">
        <v>1502</v>
      </c>
      <c r="AZ231" s="110" t="s">
        <v>1513</v>
      </c>
      <c r="BB231" s="426"/>
      <c r="BC231" s="126" t="s">
        <v>447</v>
      </c>
      <c r="BD231" s="126" t="s">
        <v>447</v>
      </c>
      <c r="BE231" s="126" t="s">
        <v>447</v>
      </c>
      <c r="BF231" s="126" t="s">
        <v>447</v>
      </c>
      <c r="BG231" s="126" t="s">
        <v>447</v>
      </c>
      <c r="BH231" s="126" t="s">
        <v>447</v>
      </c>
      <c r="BI231" s="126" t="s">
        <v>447</v>
      </c>
      <c r="BJ231" s="110" t="s">
        <v>447</v>
      </c>
      <c r="BK231" s="110" t="s">
        <v>1539</v>
      </c>
      <c r="BL231" s="110" t="s">
        <v>1532</v>
      </c>
      <c r="BM231" s="110" t="s">
        <v>1533</v>
      </c>
      <c r="BO231" s="426"/>
      <c r="BP231" s="126" t="s">
        <v>447</v>
      </c>
      <c r="BQ231" s="126" t="s">
        <v>447</v>
      </c>
      <c r="BR231" s="126" t="s">
        <v>447</v>
      </c>
      <c r="BS231" s="126" t="s">
        <v>447</v>
      </c>
      <c r="BT231" s="126" t="s">
        <v>447</v>
      </c>
      <c r="BU231" s="126" t="s">
        <v>447</v>
      </c>
      <c r="BV231" s="126" t="s">
        <v>447</v>
      </c>
      <c r="BW231" s="110" t="s">
        <v>1511</v>
      </c>
      <c r="BX231" s="110" t="s">
        <v>1537</v>
      </c>
      <c r="BY231" s="110" t="s">
        <v>1502</v>
      </c>
      <c r="BZ231" s="110" t="s">
        <v>1513</v>
      </c>
      <c r="CB231" s="426"/>
      <c r="CC231" s="126" t="s">
        <v>447</v>
      </c>
      <c r="CD231" s="126" t="s">
        <v>447</v>
      </c>
      <c r="CE231" s="126" t="s">
        <v>447</v>
      </c>
      <c r="CF231" s="126" t="s">
        <v>447</v>
      </c>
      <c r="CG231" s="126" t="s">
        <v>447</v>
      </c>
      <c r="CH231" s="126" t="s">
        <v>447</v>
      </c>
      <c r="CI231" s="126" t="s">
        <v>447</v>
      </c>
      <c r="CJ231" s="110" t="s">
        <v>447</v>
      </c>
      <c r="CK231" s="110" t="s">
        <v>1539</v>
      </c>
      <c r="CL231" s="110" t="s">
        <v>1532</v>
      </c>
      <c r="CM231" s="110" t="s">
        <v>1533</v>
      </c>
      <c r="CO231" s="426"/>
      <c r="CP231" s="126" t="s">
        <v>447</v>
      </c>
      <c r="CQ231" s="126" t="s">
        <v>447</v>
      </c>
      <c r="CR231" s="126" t="s">
        <v>447</v>
      </c>
      <c r="CS231" s="126" t="s">
        <v>447</v>
      </c>
      <c r="CT231" s="126" t="s">
        <v>447</v>
      </c>
      <c r="CU231" s="126" t="s">
        <v>447</v>
      </c>
      <c r="CV231" s="126" t="s">
        <v>447</v>
      </c>
      <c r="CW231" s="110" t="s">
        <v>1511</v>
      </c>
      <c r="CX231" s="110" t="s">
        <v>1537</v>
      </c>
      <c r="CY231" s="110" t="s">
        <v>1502</v>
      </c>
      <c r="CZ231" s="110" t="s">
        <v>1513</v>
      </c>
      <c r="DB231" s="426"/>
      <c r="DC231" s="126" t="s">
        <v>447</v>
      </c>
      <c r="DD231" s="126" t="s">
        <v>447</v>
      </c>
      <c r="DE231" s="126" t="s">
        <v>447</v>
      </c>
      <c r="DF231" s="126" t="s">
        <v>447</v>
      </c>
      <c r="DG231" s="126" t="s">
        <v>447</v>
      </c>
      <c r="DH231" s="126" t="s">
        <v>447</v>
      </c>
      <c r="DI231" s="126" t="s">
        <v>447</v>
      </c>
      <c r="DJ231" s="110" t="s">
        <v>1511</v>
      </c>
      <c r="DK231" s="110" t="s">
        <v>1537</v>
      </c>
      <c r="DL231" s="110" t="s">
        <v>1502</v>
      </c>
      <c r="DM231" s="110" t="s">
        <v>1513</v>
      </c>
      <c r="DO231" s="426"/>
      <c r="DP231" s="126" t="s">
        <v>447</v>
      </c>
      <c r="DQ231" s="126" t="s">
        <v>447</v>
      </c>
      <c r="DR231" s="126" t="s">
        <v>447</v>
      </c>
      <c r="DS231" s="126" t="s">
        <v>447</v>
      </c>
      <c r="DT231" s="126" t="s">
        <v>447</v>
      </c>
      <c r="DU231" s="126" t="s">
        <v>447</v>
      </c>
      <c r="DV231" s="126" t="s">
        <v>447</v>
      </c>
      <c r="DW231" s="110" t="s">
        <v>1511</v>
      </c>
      <c r="DX231" s="110" t="s">
        <v>1537</v>
      </c>
      <c r="DY231" s="110" t="s">
        <v>1502</v>
      </c>
      <c r="DZ231" s="110" t="s">
        <v>1513</v>
      </c>
    </row>
    <row r="232" spans="2:130" s="3" customFormat="1" ht="15" customHeight="1" x14ac:dyDescent="0.25">
      <c r="B232" s="426"/>
      <c r="C232" s="126" t="s">
        <v>447</v>
      </c>
      <c r="D232" s="126" t="s">
        <v>447</v>
      </c>
      <c r="E232" s="126" t="s">
        <v>447</v>
      </c>
      <c r="F232" s="126" t="s">
        <v>447</v>
      </c>
      <c r="G232" s="126" t="s">
        <v>447</v>
      </c>
      <c r="H232" s="126" t="s">
        <v>447</v>
      </c>
      <c r="I232" s="126" t="s">
        <v>447</v>
      </c>
      <c r="J232" s="110" t="s">
        <v>1521</v>
      </c>
      <c r="K232" s="110" t="s">
        <v>1538</v>
      </c>
      <c r="L232" s="110" t="s">
        <v>1512</v>
      </c>
      <c r="M232" s="110" t="s">
        <v>1523</v>
      </c>
      <c r="N232" s="3" t="s">
        <v>447</v>
      </c>
      <c r="O232" s="426"/>
      <c r="P232" s="126" t="s">
        <v>447</v>
      </c>
      <c r="Q232" s="126" t="s">
        <v>447</v>
      </c>
      <c r="R232" s="126" t="s">
        <v>447</v>
      </c>
      <c r="S232" s="126" t="s">
        <v>447</v>
      </c>
      <c r="T232" s="126" t="s">
        <v>447</v>
      </c>
      <c r="U232" s="126" t="s">
        <v>447</v>
      </c>
      <c r="V232" s="126" t="s">
        <v>447</v>
      </c>
      <c r="W232" s="110" t="s">
        <v>1521</v>
      </c>
      <c r="X232" s="110" t="s">
        <v>1538</v>
      </c>
      <c r="Y232" s="110" t="s">
        <v>1512</v>
      </c>
      <c r="Z232" s="110" t="s">
        <v>1523</v>
      </c>
      <c r="AB232" s="426"/>
      <c r="AC232" s="126" t="s">
        <v>447</v>
      </c>
      <c r="AD232" s="126" t="s">
        <v>447</v>
      </c>
      <c r="AE232" s="126" t="s">
        <v>447</v>
      </c>
      <c r="AF232" s="126" t="s">
        <v>447</v>
      </c>
      <c r="AG232" s="126" t="s">
        <v>447</v>
      </c>
      <c r="AH232" s="126" t="s">
        <v>447</v>
      </c>
      <c r="AI232" s="126" t="s">
        <v>447</v>
      </c>
      <c r="AJ232" s="110" t="s">
        <v>447</v>
      </c>
      <c r="AK232" s="110" t="s">
        <v>447</v>
      </c>
      <c r="AL232" s="110" t="s">
        <v>447</v>
      </c>
      <c r="AM232" s="110" t="s">
        <v>447</v>
      </c>
      <c r="AO232" s="426"/>
      <c r="AP232" s="126" t="s">
        <v>447</v>
      </c>
      <c r="AQ232" s="126" t="s">
        <v>447</v>
      </c>
      <c r="AR232" s="126" t="s">
        <v>447</v>
      </c>
      <c r="AS232" s="126" t="s">
        <v>447</v>
      </c>
      <c r="AT232" s="126" t="s">
        <v>447</v>
      </c>
      <c r="AU232" s="126" t="s">
        <v>447</v>
      </c>
      <c r="AV232" s="126" t="s">
        <v>447</v>
      </c>
      <c r="AW232" s="3" t="s">
        <v>1521</v>
      </c>
      <c r="AX232" s="110" t="s">
        <v>1538</v>
      </c>
      <c r="AY232" s="110" t="s">
        <v>1512</v>
      </c>
      <c r="AZ232" s="110" t="s">
        <v>1523</v>
      </c>
      <c r="BB232" s="426"/>
      <c r="BC232" s="126" t="s">
        <v>447</v>
      </c>
      <c r="BD232" s="126" t="s">
        <v>447</v>
      </c>
      <c r="BE232" s="126" t="s">
        <v>447</v>
      </c>
      <c r="BF232" s="126" t="s">
        <v>447</v>
      </c>
      <c r="BG232" s="126" t="s">
        <v>447</v>
      </c>
      <c r="BH232" s="126" t="s">
        <v>447</v>
      </c>
      <c r="BI232" s="126" t="s">
        <v>447</v>
      </c>
      <c r="BJ232" s="110" t="s">
        <v>447</v>
      </c>
      <c r="BK232" s="110" t="s">
        <v>447</v>
      </c>
      <c r="BL232" s="110" t="s">
        <v>447</v>
      </c>
      <c r="BM232" s="110" t="s">
        <v>447</v>
      </c>
      <c r="BO232" s="426"/>
      <c r="BP232" s="126" t="s">
        <v>447</v>
      </c>
      <c r="BQ232" s="126" t="s">
        <v>447</v>
      </c>
      <c r="BR232" s="126" t="s">
        <v>447</v>
      </c>
      <c r="BS232" s="126" t="s">
        <v>447</v>
      </c>
      <c r="BT232" s="126" t="s">
        <v>447</v>
      </c>
      <c r="BU232" s="126" t="s">
        <v>447</v>
      </c>
      <c r="BV232" s="126" t="s">
        <v>447</v>
      </c>
      <c r="BW232" s="110" t="s">
        <v>1521</v>
      </c>
      <c r="BX232" s="110" t="s">
        <v>1538</v>
      </c>
      <c r="BY232" s="110" t="s">
        <v>1512</v>
      </c>
      <c r="BZ232" s="110" t="s">
        <v>1523</v>
      </c>
      <c r="CB232" s="426"/>
      <c r="CC232" s="126" t="s">
        <v>447</v>
      </c>
      <c r="CD232" s="126" t="s">
        <v>447</v>
      </c>
      <c r="CE232" s="126" t="s">
        <v>447</v>
      </c>
      <c r="CF232" s="126" t="s">
        <v>447</v>
      </c>
      <c r="CG232" s="126" t="s">
        <v>447</v>
      </c>
      <c r="CH232" s="126" t="s">
        <v>447</v>
      </c>
      <c r="CI232" s="126" t="s">
        <v>447</v>
      </c>
      <c r="CJ232" s="110" t="s">
        <v>447</v>
      </c>
      <c r="CK232" s="110" t="s">
        <v>447</v>
      </c>
      <c r="CL232" s="110" t="s">
        <v>447</v>
      </c>
      <c r="CM232" s="110" t="s">
        <v>447</v>
      </c>
      <c r="CO232" s="426"/>
      <c r="CP232" s="126" t="s">
        <v>447</v>
      </c>
      <c r="CQ232" s="126" t="s">
        <v>447</v>
      </c>
      <c r="CR232" s="126" t="s">
        <v>447</v>
      </c>
      <c r="CS232" s="126" t="s">
        <v>447</v>
      </c>
      <c r="CT232" s="126" t="s">
        <v>447</v>
      </c>
      <c r="CU232" s="126" t="s">
        <v>447</v>
      </c>
      <c r="CV232" s="126" t="s">
        <v>447</v>
      </c>
      <c r="CW232" s="110" t="s">
        <v>1521</v>
      </c>
      <c r="CX232" s="110" t="s">
        <v>1538</v>
      </c>
      <c r="CY232" s="110" t="s">
        <v>1512</v>
      </c>
      <c r="CZ232" s="110" t="s">
        <v>1523</v>
      </c>
      <c r="DB232" s="426"/>
      <c r="DC232" s="126" t="s">
        <v>447</v>
      </c>
      <c r="DD232" s="126" t="s">
        <v>447</v>
      </c>
      <c r="DE232" s="126" t="s">
        <v>447</v>
      </c>
      <c r="DF232" s="126" t="s">
        <v>447</v>
      </c>
      <c r="DG232" s="126" t="s">
        <v>447</v>
      </c>
      <c r="DH232" s="126" t="s">
        <v>447</v>
      </c>
      <c r="DI232" s="126" t="s">
        <v>447</v>
      </c>
      <c r="DJ232" s="110" t="s">
        <v>1521</v>
      </c>
      <c r="DK232" s="110" t="s">
        <v>1538</v>
      </c>
      <c r="DL232" s="110" t="s">
        <v>1512</v>
      </c>
      <c r="DM232" s="110" t="s">
        <v>1523</v>
      </c>
      <c r="DO232" s="426"/>
      <c r="DP232" s="126" t="s">
        <v>447</v>
      </c>
      <c r="DQ232" s="126" t="s">
        <v>447</v>
      </c>
      <c r="DR232" s="126" t="s">
        <v>447</v>
      </c>
      <c r="DS232" s="126" t="s">
        <v>447</v>
      </c>
      <c r="DT232" s="126" t="s">
        <v>447</v>
      </c>
      <c r="DU232" s="126" t="s">
        <v>447</v>
      </c>
      <c r="DV232" s="126" t="s">
        <v>447</v>
      </c>
      <c r="DW232" s="110" t="s">
        <v>1521</v>
      </c>
      <c r="DX232" s="110" t="s">
        <v>1538</v>
      </c>
      <c r="DY232" s="110" t="s">
        <v>1512</v>
      </c>
      <c r="DZ232" s="110" t="s">
        <v>1523</v>
      </c>
    </row>
    <row r="233" spans="2:130" s="3" customFormat="1" ht="15" customHeight="1" x14ac:dyDescent="0.25">
      <c r="B233" s="426"/>
      <c r="C233" s="126" t="s">
        <v>447</v>
      </c>
      <c r="D233" s="126" t="s">
        <v>447</v>
      </c>
      <c r="E233" s="126" t="s">
        <v>447</v>
      </c>
      <c r="F233" s="126" t="s">
        <v>447</v>
      </c>
      <c r="G233" s="126" t="s">
        <v>447</v>
      </c>
      <c r="H233" s="126" t="s">
        <v>447</v>
      </c>
      <c r="I233" s="126" t="s">
        <v>447</v>
      </c>
      <c r="J233" s="110" t="s">
        <v>1531</v>
      </c>
      <c r="K233" s="110" t="s">
        <v>1824</v>
      </c>
      <c r="L233" s="110" t="s">
        <v>1522</v>
      </c>
      <c r="M233" s="110" t="s">
        <v>1533</v>
      </c>
      <c r="N233" s="3" t="s">
        <v>447</v>
      </c>
      <c r="O233" s="426"/>
      <c r="P233" s="126" t="s">
        <v>447</v>
      </c>
      <c r="Q233" s="126" t="s">
        <v>447</v>
      </c>
      <c r="R233" s="126" t="s">
        <v>447</v>
      </c>
      <c r="S233" s="126" t="s">
        <v>447</v>
      </c>
      <c r="T233" s="126" t="s">
        <v>447</v>
      </c>
      <c r="U233" s="126" t="s">
        <v>447</v>
      </c>
      <c r="V233" s="126" t="s">
        <v>447</v>
      </c>
      <c r="W233" s="110" t="s">
        <v>1531</v>
      </c>
      <c r="X233" s="110" t="s">
        <v>1824</v>
      </c>
      <c r="Y233" s="110" t="s">
        <v>1522</v>
      </c>
      <c r="Z233" s="110" t="s">
        <v>1533</v>
      </c>
      <c r="AB233" s="426"/>
      <c r="AC233" s="126" t="s">
        <v>447</v>
      </c>
      <c r="AD233" s="126" t="s">
        <v>447</v>
      </c>
      <c r="AE233" s="126" t="s">
        <v>447</v>
      </c>
      <c r="AF233" s="126" t="s">
        <v>447</v>
      </c>
      <c r="AG233" s="126" t="s">
        <v>447</v>
      </c>
      <c r="AH233" s="126" t="s">
        <v>447</v>
      </c>
      <c r="AI233" s="126" t="s">
        <v>447</v>
      </c>
      <c r="AJ233" s="3" t="s">
        <v>447</v>
      </c>
      <c r="AK233" s="110" t="s">
        <v>447</v>
      </c>
      <c r="AL233" s="110" t="s">
        <v>447</v>
      </c>
      <c r="AM233" s="110" t="s">
        <v>447</v>
      </c>
      <c r="AO233" s="426"/>
      <c r="AP233" s="126" t="s">
        <v>447</v>
      </c>
      <c r="AQ233" s="126" t="s">
        <v>447</v>
      </c>
      <c r="AR233" s="126" t="s">
        <v>447</v>
      </c>
      <c r="AS233" s="126" t="s">
        <v>447</v>
      </c>
      <c r="AT233" s="126" t="s">
        <v>447</v>
      </c>
      <c r="AU233" s="126" t="s">
        <v>447</v>
      </c>
      <c r="AV233" s="126" t="s">
        <v>447</v>
      </c>
      <c r="AW233" s="110" t="s">
        <v>1531</v>
      </c>
      <c r="AX233" s="110" t="s">
        <v>1824</v>
      </c>
      <c r="AY233" s="110" t="s">
        <v>1522</v>
      </c>
      <c r="AZ233" s="110" t="s">
        <v>1533</v>
      </c>
      <c r="BB233" s="426"/>
      <c r="BC233" s="126" t="s">
        <v>447</v>
      </c>
      <c r="BD233" s="126" t="s">
        <v>447</v>
      </c>
      <c r="BE233" s="126" t="s">
        <v>447</v>
      </c>
      <c r="BF233" s="126" t="s">
        <v>447</v>
      </c>
      <c r="BG233" s="126" t="s">
        <v>447</v>
      </c>
      <c r="BH233" s="126" t="s">
        <v>447</v>
      </c>
      <c r="BI233" s="126" t="s">
        <v>447</v>
      </c>
      <c r="BJ233" s="3" t="s">
        <v>447</v>
      </c>
      <c r="BK233" s="110" t="s">
        <v>447</v>
      </c>
      <c r="BL233" s="110" t="s">
        <v>447</v>
      </c>
      <c r="BM233" s="110" t="s">
        <v>447</v>
      </c>
      <c r="BO233" s="426"/>
      <c r="BP233" s="126" t="s">
        <v>447</v>
      </c>
      <c r="BQ233" s="126" t="s">
        <v>447</v>
      </c>
      <c r="BR233" s="126" t="s">
        <v>447</v>
      </c>
      <c r="BS233" s="126" t="s">
        <v>447</v>
      </c>
      <c r="BT233" s="126" t="s">
        <v>447</v>
      </c>
      <c r="BU233" s="126" t="s">
        <v>447</v>
      </c>
      <c r="BV233" s="126" t="s">
        <v>447</v>
      </c>
      <c r="BW233" s="110" t="s">
        <v>1531</v>
      </c>
      <c r="BX233" s="110" t="s">
        <v>1824</v>
      </c>
      <c r="BY233" s="110" t="s">
        <v>1522</v>
      </c>
      <c r="BZ233" s="110" t="s">
        <v>1533</v>
      </c>
      <c r="CB233" s="426"/>
      <c r="CC233" s="126" t="s">
        <v>447</v>
      </c>
      <c r="CD233" s="126" t="s">
        <v>447</v>
      </c>
      <c r="CE233" s="126" t="s">
        <v>447</v>
      </c>
      <c r="CF233" s="126" t="s">
        <v>447</v>
      </c>
      <c r="CG233" s="126" t="s">
        <v>447</v>
      </c>
      <c r="CH233" s="126" t="s">
        <v>447</v>
      </c>
      <c r="CI233" s="126" t="s">
        <v>447</v>
      </c>
      <c r="CJ233" s="3" t="s">
        <v>447</v>
      </c>
      <c r="CK233" s="110" t="s">
        <v>447</v>
      </c>
      <c r="CL233" s="110" t="s">
        <v>447</v>
      </c>
      <c r="CM233" s="110" t="s">
        <v>447</v>
      </c>
      <c r="CO233" s="426"/>
      <c r="CP233" s="126" t="s">
        <v>447</v>
      </c>
      <c r="CQ233" s="126" t="s">
        <v>447</v>
      </c>
      <c r="CR233" s="126" t="s">
        <v>447</v>
      </c>
      <c r="CS233" s="126" t="s">
        <v>447</v>
      </c>
      <c r="CT233" s="126" t="s">
        <v>447</v>
      </c>
      <c r="CU233" s="126" t="s">
        <v>447</v>
      </c>
      <c r="CV233" s="126" t="s">
        <v>447</v>
      </c>
      <c r="CW233" s="110" t="s">
        <v>1531</v>
      </c>
      <c r="CX233" s="110" t="s">
        <v>1824</v>
      </c>
      <c r="CY233" s="110" t="s">
        <v>1522</v>
      </c>
      <c r="CZ233" s="110" t="s">
        <v>1533</v>
      </c>
      <c r="DB233" s="426"/>
      <c r="DC233" s="126" t="s">
        <v>447</v>
      </c>
      <c r="DD233" s="126" t="s">
        <v>447</v>
      </c>
      <c r="DE233" s="126" t="s">
        <v>447</v>
      </c>
      <c r="DF233" s="126" t="s">
        <v>447</v>
      </c>
      <c r="DG233" s="126" t="s">
        <v>447</v>
      </c>
      <c r="DH233" s="126" t="s">
        <v>447</v>
      </c>
      <c r="DI233" s="126" t="s">
        <v>447</v>
      </c>
      <c r="DJ233" s="110" t="s">
        <v>1531</v>
      </c>
      <c r="DK233" s="110" t="s">
        <v>1824</v>
      </c>
      <c r="DL233" s="110" t="s">
        <v>1522</v>
      </c>
      <c r="DM233" s="110" t="s">
        <v>1533</v>
      </c>
      <c r="DO233" s="426"/>
      <c r="DP233" s="126" t="s">
        <v>447</v>
      </c>
      <c r="DQ233" s="126" t="s">
        <v>447</v>
      </c>
      <c r="DR233" s="126" t="s">
        <v>447</v>
      </c>
      <c r="DS233" s="126" t="s">
        <v>447</v>
      </c>
      <c r="DT233" s="126" t="s">
        <v>447</v>
      </c>
      <c r="DU233" s="126" t="s">
        <v>447</v>
      </c>
      <c r="DV233" s="126" t="s">
        <v>447</v>
      </c>
      <c r="DW233" s="110" t="s">
        <v>1531</v>
      </c>
      <c r="DX233" s="110" t="s">
        <v>1824</v>
      </c>
      <c r="DY233" s="110" t="s">
        <v>1522</v>
      </c>
      <c r="DZ233" s="110" t="s">
        <v>1533</v>
      </c>
    </row>
    <row r="234" spans="2:130" s="3" customFormat="1" x14ac:dyDescent="0.25">
      <c r="B234" s="426"/>
      <c r="C234" s="126" t="s">
        <v>447</v>
      </c>
      <c r="D234" s="126" t="s">
        <v>447</v>
      </c>
      <c r="E234" s="126" t="s">
        <v>447</v>
      </c>
      <c r="F234" s="126" t="s">
        <v>447</v>
      </c>
      <c r="G234" s="126" t="s">
        <v>447</v>
      </c>
      <c r="H234" s="126" t="s">
        <v>447</v>
      </c>
      <c r="I234" s="126" t="s">
        <v>447</v>
      </c>
      <c r="J234" s="110" t="s">
        <v>447</v>
      </c>
      <c r="K234" s="110" t="s">
        <v>1539</v>
      </c>
      <c r="L234" s="110" t="s">
        <v>1532</v>
      </c>
      <c r="M234" s="110" t="s">
        <v>447</v>
      </c>
      <c r="O234" s="426"/>
      <c r="P234" s="126" t="s">
        <v>447</v>
      </c>
      <c r="Q234" s="126" t="s">
        <v>447</v>
      </c>
      <c r="R234" s="126" t="s">
        <v>447</v>
      </c>
      <c r="S234" s="126" t="s">
        <v>447</v>
      </c>
      <c r="T234" s="126" t="s">
        <v>447</v>
      </c>
      <c r="U234" s="126" t="s">
        <v>447</v>
      </c>
      <c r="V234" s="126" t="s">
        <v>447</v>
      </c>
      <c r="W234" s="110" t="s">
        <v>447</v>
      </c>
      <c r="X234" s="110" t="s">
        <v>1539</v>
      </c>
      <c r="Y234" s="110" t="s">
        <v>1532</v>
      </c>
      <c r="Z234" s="110" t="s">
        <v>447</v>
      </c>
      <c r="AB234" s="426"/>
      <c r="AC234" s="126" t="s">
        <v>447</v>
      </c>
      <c r="AD234" s="126" t="s">
        <v>447</v>
      </c>
      <c r="AE234" s="126" t="s">
        <v>447</v>
      </c>
      <c r="AF234" s="126" t="s">
        <v>447</v>
      </c>
      <c r="AG234" s="126" t="s">
        <v>447</v>
      </c>
      <c r="AH234" s="126" t="s">
        <v>447</v>
      </c>
      <c r="AI234" s="126" t="s">
        <v>447</v>
      </c>
      <c r="AJ234" s="110" t="s">
        <v>447</v>
      </c>
      <c r="AK234" s="110" t="s">
        <v>447</v>
      </c>
      <c r="AL234" s="110" t="s">
        <v>447</v>
      </c>
      <c r="AM234" s="110" t="s">
        <v>447</v>
      </c>
      <c r="AO234" s="426"/>
      <c r="AP234" s="126" t="s">
        <v>447</v>
      </c>
      <c r="AQ234" s="126" t="s">
        <v>447</v>
      </c>
      <c r="AR234" s="126" t="s">
        <v>447</v>
      </c>
      <c r="AS234" s="126" t="s">
        <v>447</v>
      </c>
      <c r="AT234" s="126" t="s">
        <v>447</v>
      </c>
      <c r="AU234" s="126" t="s">
        <v>447</v>
      </c>
      <c r="AV234" s="126" t="s">
        <v>447</v>
      </c>
      <c r="AW234" s="110" t="s">
        <v>447</v>
      </c>
      <c r="AX234" s="110" t="s">
        <v>1539</v>
      </c>
      <c r="AY234" s="110" t="s">
        <v>1532</v>
      </c>
      <c r="AZ234" s="110" t="s">
        <v>447</v>
      </c>
      <c r="BB234" s="426"/>
      <c r="BC234" s="126" t="s">
        <v>447</v>
      </c>
      <c r="BD234" s="126" t="s">
        <v>447</v>
      </c>
      <c r="BE234" s="126" t="s">
        <v>447</v>
      </c>
      <c r="BF234" s="126" t="s">
        <v>447</v>
      </c>
      <c r="BG234" s="126" t="s">
        <v>447</v>
      </c>
      <c r="BH234" s="126" t="s">
        <v>447</v>
      </c>
      <c r="BI234" s="126" t="s">
        <v>447</v>
      </c>
      <c r="BJ234" s="110" t="s">
        <v>447</v>
      </c>
      <c r="BK234" s="110" t="s">
        <v>447</v>
      </c>
      <c r="BL234" s="110" t="s">
        <v>447</v>
      </c>
      <c r="BM234" s="110" t="s">
        <v>447</v>
      </c>
      <c r="BO234" s="426"/>
      <c r="BP234" s="126" t="s">
        <v>447</v>
      </c>
      <c r="BQ234" s="126" t="s">
        <v>447</v>
      </c>
      <c r="BR234" s="126" t="s">
        <v>447</v>
      </c>
      <c r="BS234" s="126" t="s">
        <v>447</v>
      </c>
      <c r="BT234" s="126" t="s">
        <v>447</v>
      </c>
      <c r="BU234" s="126" t="s">
        <v>447</v>
      </c>
      <c r="BV234" s="126" t="s">
        <v>447</v>
      </c>
      <c r="BW234" s="110" t="s">
        <v>447</v>
      </c>
      <c r="BX234" s="110" t="s">
        <v>1539</v>
      </c>
      <c r="BY234" s="110" t="s">
        <v>1532</v>
      </c>
      <c r="BZ234" s="110" t="s">
        <v>447</v>
      </c>
      <c r="CB234" s="426"/>
      <c r="CC234" s="126" t="s">
        <v>447</v>
      </c>
      <c r="CD234" s="126" t="s">
        <v>447</v>
      </c>
      <c r="CE234" s="126" t="s">
        <v>447</v>
      </c>
      <c r="CF234" s="126" t="s">
        <v>447</v>
      </c>
      <c r="CG234" s="126" t="s">
        <v>447</v>
      </c>
      <c r="CH234" s="126" t="s">
        <v>447</v>
      </c>
      <c r="CI234" s="126" t="s">
        <v>447</v>
      </c>
      <c r="CJ234" s="110" t="s">
        <v>447</v>
      </c>
      <c r="CK234" s="110" t="s">
        <v>447</v>
      </c>
      <c r="CL234" s="110" t="s">
        <v>447</v>
      </c>
      <c r="CM234" s="110" t="s">
        <v>447</v>
      </c>
      <c r="CO234" s="426"/>
      <c r="CP234" s="126" t="s">
        <v>447</v>
      </c>
      <c r="CQ234" s="126" t="s">
        <v>447</v>
      </c>
      <c r="CR234" s="126" t="s">
        <v>447</v>
      </c>
      <c r="CS234" s="126" t="s">
        <v>447</v>
      </c>
      <c r="CT234" s="126" t="s">
        <v>447</v>
      </c>
      <c r="CU234" s="126" t="s">
        <v>447</v>
      </c>
      <c r="CV234" s="126" t="s">
        <v>447</v>
      </c>
      <c r="CW234" s="110" t="s">
        <v>447</v>
      </c>
      <c r="CX234" s="110" t="s">
        <v>1539</v>
      </c>
      <c r="CY234" s="110" t="s">
        <v>1532</v>
      </c>
      <c r="CZ234" s="110" t="s">
        <v>447</v>
      </c>
      <c r="DB234" s="426"/>
      <c r="DC234" s="126" t="s">
        <v>447</v>
      </c>
      <c r="DD234" s="126" t="s">
        <v>447</v>
      </c>
      <c r="DE234" s="126" t="s">
        <v>447</v>
      </c>
      <c r="DF234" s="126" t="s">
        <v>447</v>
      </c>
      <c r="DG234" s="126" t="s">
        <v>447</v>
      </c>
      <c r="DH234" s="126" t="s">
        <v>447</v>
      </c>
      <c r="DI234" s="126" t="s">
        <v>447</v>
      </c>
      <c r="DJ234" s="110" t="s">
        <v>447</v>
      </c>
      <c r="DK234" s="110" t="s">
        <v>1539</v>
      </c>
      <c r="DL234" s="110" t="s">
        <v>1532</v>
      </c>
      <c r="DM234" s="110" t="s">
        <v>447</v>
      </c>
      <c r="DO234" s="426"/>
      <c r="DP234" s="126" t="s">
        <v>447</v>
      </c>
      <c r="DQ234" s="126" t="s">
        <v>447</v>
      </c>
      <c r="DR234" s="126" t="s">
        <v>447</v>
      </c>
      <c r="DS234" s="126" t="s">
        <v>447</v>
      </c>
      <c r="DT234" s="126" t="s">
        <v>447</v>
      </c>
      <c r="DU234" s="126" t="s">
        <v>447</v>
      </c>
      <c r="DV234" s="126" t="s">
        <v>447</v>
      </c>
      <c r="DW234" s="110" t="s">
        <v>447</v>
      </c>
      <c r="DX234" s="110" t="s">
        <v>1539</v>
      </c>
      <c r="DY234" s="110" t="s">
        <v>1532</v>
      </c>
      <c r="DZ234" s="110" t="s">
        <v>447</v>
      </c>
    </row>
    <row r="235" spans="2:130" s="3" customFormat="1" x14ac:dyDescent="0.25">
      <c r="B235" s="426"/>
      <c r="C235" s="126" t="s">
        <v>447</v>
      </c>
      <c r="D235" s="126" t="s">
        <v>447</v>
      </c>
      <c r="E235" s="126" t="s">
        <v>447</v>
      </c>
      <c r="F235" s="126" t="s">
        <v>447</v>
      </c>
      <c r="G235" s="126" t="s">
        <v>447</v>
      </c>
      <c r="H235" s="126" t="s">
        <v>447</v>
      </c>
      <c r="I235" s="126" t="s">
        <v>447</v>
      </c>
      <c r="J235" s="110" t="s">
        <v>447</v>
      </c>
      <c r="K235" s="110" t="s">
        <v>447</v>
      </c>
      <c r="L235" s="110" t="s">
        <v>447</v>
      </c>
      <c r="M235" s="110" t="s">
        <v>447</v>
      </c>
      <c r="N235" s="3" t="s">
        <v>447</v>
      </c>
      <c r="O235" s="426"/>
      <c r="P235" s="126" t="s">
        <v>447</v>
      </c>
      <c r="Q235" s="126" t="s">
        <v>447</v>
      </c>
      <c r="R235" s="126" t="s">
        <v>447</v>
      </c>
      <c r="S235" s="126" t="s">
        <v>447</v>
      </c>
      <c r="T235" s="126" t="s">
        <v>447</v>
      </c>
      <c r="U235" s="126" t="s">
        <v>447</v>
      </c>
      <c r="V235" s="126" t="s">
        <v>447</v>
      </c>
      <c r="W235" s="110" t="s">
        <v>447</v>
      </c>
      <c r="X235" s="110" t="s">
        <v>447</v>
      </c>
      <c r="Y235" s="110" t="s">
        <v>447</v>
      </c>
      <c r="Z235" s="110" t="s">
        <v>447</v>
      </c>
      <c r="AB235" s="426"/>
      <c r="AC235" s="126" t="s">
        <v>447</v>
      </c>
      <c r="AD235" s="126" t="s">
        <v>447</v>
      </c>
      <c r="AE235" s="126" t="s">
        <v>447</v>
      </c>
      <c r="AF235" s="126" t="s">
        <v>447</v>
      </c>
      <c r="AG235" s="126" t="s">
        <v>447</v>
      </c>
      <c r="AH235" s="126" t="s">
        <v>447</v>
      </c>
      <c r="AI235" s="126" t="s">
        <v>447</v>
      </c>
      <c r="AJ235" s="110" t="s">
        <v>447</v>
      </c>
      <c r="AK235" s="110" t="s">
        <v>447</v>
      </c>
      <c r="AL235" s="110" t="s">
        <v>447</v>
      </c>
      <c r="AM235" s="110" t="s">
        <v>447</v>
      </c>
      <c r="AO235" s="426"/>
      <c r="AP235" s="126" t="s">
        <v>447</v>
      </c>
      <c r="AQ235" s="126" t="s">
        <v>447</v>
      </c>
      <c r="AR235" s="126" t="s">
        <v>447</v>
      </c>
      <c r="AS235" s="126" t="s">
        <v>447</v>
      </c>
      <c r="AT235" s="126" t="s">
        <v>447</v>
      </c>
      <c r="AU235" s="126" t="s">
        <v>447</v>
      </c>
      <c r="AV235" s="126" t="s">
        <v>447</v>
      </c>
      <c r="AW235" s="110" t="s">
        <v>447</v>
      </c>
      <c r="AX235" s="110" t="s">
        <v>447</v>
      </c>
      <c r="AY235" s="110" t="s">
        <v>447</v>
      </c>
      <c r="AZ235" s="110" t="s">
        <v>447</v>
      </c>
      <c r="BB235" s="426"/>
      <c r="BC235" s="126" t="s">
        <v>447</v>
      </c>
      <c r="BD235" s="126" t="s">
        <v>447</v>
      </c>
      <c r="BE235" s="126" t="s">
        <v>447</v>
      </c>
      <c r="BF235" s="126" t="s">
        <v>447</v>
      </c>
      <c r="BG235" s="126" t="s">
        <v>447</v>
      </c>
      <c r="BH235" s="126" t="s">
        <v>447</v>
      </c>
      <c r="BI235" s="126" t="s">
        <v>447</v>
      </c>
      <c r="BJ235" s="110" t="s">
        <v>447</v>
      </c>
      <c r="BK235" s="110" t="s">
        <v>447</v>
      </c>
      <c r="BL235" s="110" t="s">
        <v>447</v>
      </c>
      <c r="BM235" s="110" t="s">
        <v>447</v>
      </c>
      <c r="BO235" s="426"/>
      <c r="BP235" s="126" t="s">
        <v>447</v>
      </c>
      <c r="BQ235" s="126" t="s">
        <v>447</v>
      </c>
      <c r="BR235" s="126" t="s">
        <v>447</v>
      </c>
      <c r="BS235" s="126" t="s">
        <v>447</v>
      </c>
      <c r="BT235" s="126" t="s">
        <v>447</v>
      </c>
      <c r="BU235" s="126" t="s">
        <v>447</v>
      </c>
      <c r="BV235" s="126" t="s">
        <v>447</v>
      </c>
      <c r="BW235" s="110" t="s">
        <v>447</v>
      </c>
      <c r="BX235" s="110" t="s">
        <v>447</v>
      </c>
      <c r="BY235" s="110" t="s">
        <v>447</v>
      </c>
      <c r="BZ235" s="110" t="s">
        <v>447</v>
      </c>
      <c r="CB235" s="426"/>
      <c r="CC235" s="126" t="s">
        <v>447</v>
      </c>
      <c r="CD235" s="126" t="s">
        <v>447</v>
      </c>
      <c r="CE235" s="126" t="s">
        <v>447</v>
      </c>
      <c r="CF235" s="126" t="s">
        <v>447</v>
      </c>
      <c r="CG235" s="126" t="s">
        <v>447</v>
      </c>
      <c r="CH235" s="126" t="s">
        <v>447</v>
      </c>
      <c r="CI235" s="126" t="s">
        <v>447</v>
      </c>
      <c r="CJ235" s="110" t="s">
        <v>447</v>
      </c>
      <c r="CK235" s="110" t="s">
        <v>447</v>
      </c>
      <c r="CL235" s="110" t="s">
        <v>447</v>
      </c>
      <c r="CM235" s="110" t="s">
        <v>447</v>
      </c>
      <c r="CO235" s="426"/>
      <c r="CP235" s="126" t="s">
        <v>447</v>
      </c>
      <c r="CQ235" s="126" t="s">
        <v>447</v>
      </c>
      <c r="CR235" s="126" t="s">
        <v>447</v>
      </c>
      <c r="CS235" s="126" t="s">
        <v>447</v>
      </c>
      <c r="CT235" s="126" t="s">
        <v>447</v>
      </c>
      <c r="CU235" s="126" t="s">
        <v>447</v>
      </c>
      <c r="CV235" s="126" t="s">
        <v>447</v>
      </c>
      <c r="CW235" s="110" t="s">
        <v>447</v>
      </c>
      <c r="CX235" s="110" t="s">
        <v>447</v>
      </c>
      <c r="CY235" s="110" t="s">
        <v>447</v>
      </c>
      <c r="CZ235" s="110" t="s">
        <v>447</v>
      </c>
      <c r="DB235" s="426"/>
      <c r="DC235" s="126" t="s">
        <v>447</v>
      </c>
      <c r="DD235" s="126" t="s">
        <v>447</v>
      </c>
      <c r="DE235" s="126" t="s">
        <v>447</v>
      </c>
      <c r="DF235" s="126" t="s">
        <v>447</v>
      </c>
      <c r="DG235" s="126" t="s">
        <v>447</v>
      </c>
      <c r="DH235" s="126" t="s">
        <v>447</v>
      </c>
      <c r="DI235" s="126" t="s">
        <v>447</v>
      </c>
      <c r="DJ235" s="110" t="s">
        <v>447</v>
      </c>
      <c r="DK235" s="110" t="s">
        <v>447</v>
      </c>
      <c r="DL235" s="110" t="s">
        <v>447</v>
      </c>
      <c r="DM235" s="110" t="s">
        <v>447</v>
      </c>
      <c r="DO235" s="426"/>
      <c r="DP235" s="126" t="s">
        <v>447</v>
      </c>
      <c r="DQ235" s="126" t="s">
        <v>447</v>
      </c>
      <c r="DR235" s="126" t="s">
        <v>447</v>
      </c>
      <c r="DS235" s="126" t="s">
        <v>447</v>
      </c>
      <c r="DT235" s="126" t="s">
        <v>447</v>
      </c>
      <c r="DU235" s="126" t="s">
        <v>447</v>
      </c>
      <c r="DV235" s="126" t="s">
        <v>447</v>
      </c>
      <c r="DW235" s="110" t="s">
        <v>447</v>
      </c>
      <c r="DX235" s="110" t="s">
        <v>447</v>
      </c>
      <c r="DY235" s="110" t="s">
        <v>447</v>
      </c>
      <c r="DZ235" s="110" t="s">
        <v>447</v>
      </c>
    </row>
    <row r="236" spans="2:130" s="3" customFormat="1" x14ac:dyDescent="0.25">
      <c r="C236" s="3" t="s">
        <v>447</v>
      </c>
      <c r="D236" s="3" t="s">
        <v>447</v>
      </c>
      <c r="E236" s="3" t="s">
        <v>447</v>
      </c>
      <c r="F236" s="3" t="s">
        <v>447</v>
      </c>
      <c r="G236" s="3" t="s">
        <v>447</v>
      </c>
      <c r="H236" s="3" t="s">
        <v>447</v>
      </c>
      <c r="I236" s="3" t="s">
        <v>447</v>
      </c>
      <c r="J236" s="3" t="s">
        <v>447</v>
      </c>
      <c r="K236" s="3" t="s">
        <v>447</v>
      </c>
      <c r="L236" s="3" t="s">
        <v>447</v>
      </c>
      <c r="M236" s="3" t="s">
        <v>447</v>
      </c>
      <c r="N236" s="3" t="s">
        <v>447</v>
      </c>
      <c r="P236" s="3" t="s">
        <v>447</v>
      </c>
      <c r="Q236" s="3" t="s">
        <v>447</v>
      </c>
      <c r="R236" s="3" t="s">
        <v>447</v>
      </c>
      <c r="S236" s="3" t="s">
        <v>447</v>
      </c>
      <c r="T236" s="3" t="s">
        <v>447</v>
      </c>
      <c r="U236" s="3" t="s">
        <v>447</v>
      </c>
      <c r="V236" s="3" t="s">
        <v>447</v>
      </c>
      <c r="W236" s="3" t="s">
        <v>447</v>
      </c>
      <c r="X236" s="3" t="s">
        <v>447</v>
      </c>
      <c r="Y236" s="3" t="s">
        <v>447</v>
      </c>
      <c r="Z236" s="3" t="s">
        <v>447</v>
      </c>
      <c r="AC236" s="3" t="s">
        <v>447</v>
      </c>
      <c r="AD236" s="3" t="s">
        <v>447</v>
      </c>
      <c r="AE236" s="3" t="s">
        <v>447</v>
      </c>
      <c r="AF236" s="3" t="s">
        <v>447</v>
      </c>
      <c r="AG236" s="3" t="s">
        <v>447</v>
      </c>
      <c r="AH236" s="3" t="s">
        <v>447</v>
      </c>
      <c r="AI236" s="3" t="s">
        <v>447</v>
      </c>
      <c r="AJ236" s="3" t="s">
        <v>447</v>
      </c>
      <c r="AK236" s="3" t="s">
        <v>447</v>
      </c>
      <c r="AL236" s="3" t="s">
        <v>447</v>
      </c>
      <c r="AM236" s="3" t="s">
        <v>447</v>
      </c>
      <c r="AP236" s="3" t="s">
        <v>447</v>
      </c>
      <c r="AQ236" s="3" t="s">
        <v>447</v>
      </c>
      <c r="AR236" s="3" t="s">
        <v>447</v>
      </c>
      <c r="AS236" s="3" t="s">
        <v>447</v>
      </c>
      <c r="AT236" s="3" t="s">
        <v>447</v>
      </c>
      <c r="AU236" s="3" t="s">
        <v>447</v>
      </c>
      <c r="AV236" s="3" t="s">
        <v>447</v>
      </c>
      <c r="AW236" s="3" t="s">
        <v>447</v>
      </c>
      <c r="AX236" s="3" t="s">
        <v>447</v>
      </c>
      <c r="AY236" s="3" t="s">
        <v>447</v>
      </c>
      <c r="AZ236" s="3" t="s">
        <v>447</v>
      </c>
      <c r="BC236" s="3" t="s">
        <v>447</v>
      </c>
      <c r="BD236" s="3" t="s">
        <v>447</v>
      </c>
      <c r="BE236" s="3" t="s">
        <v>447</v>
      </c>
      <c r="BF236" s="3" t="s">
        <v>447</v>
      </c>
      <c r="BG236" s="3" t="s">
        <v>447</v>
      </c>
      <c r="BH236" s="3" t="s">
        <v>447</v>
      </c>
      <c r="BI236" s="3" t="s">
        <v>447</v>
      </c>
      <c r="BJ236" s="3" t="s">
        <v>447</v>
      </c>
      <c r="BK236" s="3" t="s">
        <v>447</v>
      </c>
      <c r="BL236" s="3" t="s">
        <v>447</v>
      </c>
      <c r="BM236" s="3" t="s">
        <v>447</v>
      </c>
      <c r="BP236" s="3" t="s">
        <v>447</v>
      </c>
      <c r="BQ236" s="3" t="s">
        <v>447</v>
      </c>
      <c r="BR236" s="3" t="s">
        <v>447</v>
      </c>
      <c r="BS236" s="3" t="s">
        <v>447</v>
      </c>
      <c r="BT236" s="3" t="s">
        <v>447</v>
      </c>
      <c r="BU236" s="3" t="s">
        <v>447</v>
      </c>
      <c r="BV236" s="3" t="s">
        <v>447</v>
      </c>
      <c r="BW236" s="3" t="s">
        <v>447</v>
      </c>
      <c r="BX236" s="3" t="s">
        <v>447</v>
      </c>
      <c r="BY236" s="3" t="s">
        <v>447</v>
      </c>
      <c r="BZ236" s="3" t="s">
        <v>447</v>
      </c>
      <c r="CC236" s="3" t="s">
        <v>447</v>
      </c>
      <c r="CD236" s="3" t="s">
        <v>447</v>
      </c>
      <c r="CE236" s="3" t="s">
        <v>447</v>
      </c>
      <c r="CF236" s="3" t="s">
        <v>447</v>
      </c>
      <c r="CG236" s="3" t="s">
        <v>447</v>
      </c>
      <c r="CH236" s="3" t="s">
        <v>447</v>
      </c>
      <c r="CI236" s="3" t="s">
        <v>447</v>
      </c>
      <c r="CJ236" s="3" t="s">
        <v>447</v>
      </c>
      <c r="CK236" s="3" t="s">
        <v>447</v>
      </c>
      <c r="CL236" s="3" t="s">
        <v>447</v>
      </c>
      <c r="CM236" s="3" t="s">
        <v>447</v>
      </c>
      <c r="CP236" s="3" t="s">
        <v>447</v>
      </c>
      <c r="CQ236" s="3" t="s">
        <v>447</v>
      </c>
      <c r="CR236" s="3" t="s">
        <v>447</v>
      </c>
      <c r="CS236" s="3" t="s">
        <v>447</v>
      </c>
      <c r="CT236" s="3" t="s">
        <v>447</v>
      </c>
      <c r="CU236" s="3" t="s">
        <v>447</v>
      </c>
      <c r="CV236" s="3" t="s">
        <v>447</v>
      </c>
      <c r="CW236" s="3" t="s">
        <v>447</v>
      </c>
      <c r="CX236" s="3" t="s">
        <v>447</v>
      </c>
      <c r="CY236" s="3" t="s">
        <v>447</v>
      </c>
      <c r="CZ236" s="3" t="s">
        <v>447</v>
      </c>
      <c r="DC236" s="3" t="s">
        <v>447</v>
      </c>
      <c r="DD236" s="3" t="s">
        <v>447</v>
      </c>
      <c r="DE236" s="3" t="s">
        <v>447</v>
      </c>
      <c r="DF236" s="3" t="s">
        <v>447</v>
      </c>
      <c r="DG236" s="3" t="s">
        <v>447</v>
      </c>
      <c r="DH236" s="3" t="s">
        <v>447</v>
      </c>
      <c r="DI236" s="3" t="s">
        <v>447</v>
      </c>
      <c r="DJ236" s="3" t="s">
        <v>447</v>
      </c>
      <c r="DK236" s="3" t="s">
        <v>447</v>
      </c>
      <c r="DL236" s="3" t="s">
        <v>447</v>
      </c>
      <c r="DM236" s="3" t="s">
        <v>447</v>
      </c>
      <c r="DP236" s="3" t="s">
        <v>447</v>
      </c>
      <c r="DQ236" s="3" t="s">
        <v>447</v>
      </c>
      <c r="DR236" s="3" t="s">
        <v>447</v>
      </c>
      <c r="DS236" s="3" t="s">
        <v>447</v>
      </c>
      <c r="DT236" s="3" t="s">
        <v>447</v>
      </c>
      <c r="DU236" s="3" t="s">
        <v>447</v>
      </c>
      <c r="DV236" s="3" t="s">
        <v>447</v>
      </c>
      <c r="DW236" s="3" t="s">
        <v>447</v>
      </c>
      <c r="DX236" s="3" t="s">
        <v>447</v>
      </c>
      <c r="DY236" s="3" t="s">
        <v>447</v>
      </c>
      <c r="DZ236" s="3" t="s">
        <v>447</v>
      </c>
    </row>
    <row r="237" spans="2:130" s="3" customFormat="1" ht="15" customHeight="1" x14ac:dyDescent="0.25">
      <c r="B237" s="427" t="s">
        <v>418</v>
      </c>
      <c r="C237" s="122" t="s">
        <v>798</v>
      </c>
      <c r="D237" s="122" t="s">
        <v>818</v>
      </c>
      <c r="E237" s="122" t="s">
        <v>838</v>
      </c>
      <c r="F237" s="122" t="s">
        <v>858</v>
      </c>
      <c r="G237" s="122" t="s">
        <v>878</v>
      </c>
      <c r="H237" s="122" t="s">
        <v>898</v>
      </c>
      <c r="I237" s="122" t="s">
        <v>918</v>
      </c>
      <c r="J237" s="122" t="s">
        <v>938</v>
      </c>
      <c r="K237" s="122" t="s">
        <v>958</v>
      </c>
      <c r="L237" s="122" t="s">
        <v>978</v>
      </c>
      <c r="M237" s="122" t="s">
        <v>778</v>
      </c>
      <c r="N237" s="3" t="s">
        <v>447</v>
      </c>
      <c r="O237" s="427" t="s">
        <v>419</v>
      </c>
      <c r="P237" s="122" t="s">
        <v>799</v>
      </c>
      <c r="Q237" s="122" t="s">
        <v>819</v>
      </c>
      <c r="R237" s="122" t="s">
        <v>839</v>
      </c>
      <c r="S237" s="122" t="s">
        <v>859</v>
      </c>
      <c r="T237" s="122" t="s">
        <v>879</v>
      </c>
      <c r="U237" s="122" t="s">
        <v>899</v>
      </c>
      <c r="V237" s="122" t="s">
        <v>919</v>
      </c>
      <c r="W237" s="122" t="s">
        <v>939</v>
      </c>
      <c r="X237" s="122" t="s">
        <v>959</v>
      </c>
      <c r="Y237" s="122" t="s">
        <v>979</v>
      </c>
      <c r="Z237" s="122" t="s">
        <v>779</v>
      </c>
      <c r="AB237" s="427" t="s">
        <v>420</v>
      </c>
      <c r="AC237" s="122" t="s">
        <v>800</v>
      </c>
      <c r="AD237" s="122" t="s">
        <v>820</v>
      </c>
      <c r="AE237" s="122" t="s">
        <v>840</v>
      </c>
      <c r="AF237" s="122" t="s">
        <v>860</v>
      </c>
      <c r="AG237" s="122" t="s">
        <v>880</v>
      </c>
      <c r="AH237" s="122" t="s">
        <v>900</v>
      </c>
      <c r="AI237" s="122" t="s">
        <v>920</v>
      </c>
      <c r="AJ237" s="122" t="s">
        <v>940</v>
      </c>
      <c r="AK237" s="122" t="s">
        <v>960</v>
      </c>
      <c r="AL237" s="122" t="s">
        <v>980</v>
      </c>
      <c r="AM237" s="122" t="s">
        <v>780</v>
      </c>
      <c r="AO237" s="427" t="s">
        <v>421</v>
      </c>
      <c r="AP237" s="122" t="s">
        <v>801</v>
      </c>
      <c r="AQ237" s="122" t="s">
        <v>821</v>
      </c>
      <c r="AR237" s="122" t="s">
        <v>841</v>
      </c>
      <c r="AS237" s="122" t="s">
        <v>861</v>
      </c>
      <c r="AT237" s="122" t="s">
        <v>881</v>
      </c>
      <c r="AU237" s="122" t="s">
        <v>901</v>
      </c>
      <c r="AV237" s="122" t="s">
        <v>921</v>
      </c>
      <c r="AW237" s="122" t="s">
        <v>941</v>
      </c>
      <c r="AX237" s="122" t="s">
        <v>961</v>
      </c>
      <c r="AY237" s="122" t="s">
        <v>981</v>
      </c>
      <c r="AZ237" s="122" t="s">
        <v>781</v>
      </c>
      <c r="BB237" s="427" t="s">
        <v>422</v>
      </c>
      <c r="BC237" s="122" t="s">
        <v>802</v>
      </c>
      <c r="BD237" s="122" t="s">
        <v>822</v>
      </c>
      <c r="BE237" s="122" t="s">
        <v>842</v>
      </c>
      <c r="BF237" s="122" t="s">
        <v>862</v>
      </c>
      <c r="BG237" s="122" t="s">
        <v>882</v>
      </c>
      <c r="BH237" s="122" t="s">
        <v>902</v>
      </c>
      <c r="BI237" s="122" t="s">
        <v>922</v>
      </c>
      <c r="BJ237" s="122" t="s">
        <v>942</v>
      </c>
      <c r="BK237" s="122" t="s">
        <v>962</v>
      </c>
      <c r="BL237" s="122" t="s">
        <v>982</v>
      </c>
      <c r="BM237" s="122" t="s">
        <v>782</v>
      </c>
      <c r="BO237" s="427" t="s">
        <v>423</v>
      </c>
      <c r="BP237" s="122" t="s">
        <v>803</v>
      </c>
      <c r="BQ237" s="122" t="s">
        <v>823</v>
      </c>
      <c r="BR237" s="122" t="s">
        <v>843</v>
      </c>
      <c r="BS237" s="122" t="s">
        <v>863</v>
      </c>
      <c r="BT237" s="122" t="s">
        <v>883</v>
      </c>
      <c r="BU237" s="122" t="s">
        <v>903</v>
      </c>
      <c r="BV237" s="122" t="s">
        <v>923</v>
      </c>
      <c r="BW237" s="122" t="s">
        <v>943</v>
      </c>
      <c r="BX237" s="122" t="s">
        <v>963</v>
      </c>
      <c r="BY237" s="122" t="s">
        <v>983</v>
      </c>
      <c r="BZ237" s="122" t="s">
        <v>783</v>
      </c>
      <c r="CB237" s="427" t="s">
        <v>424</v>
      </c>
      <c r="CC237" s="122" t="s">
        <v>804</v>
      </c>
      <c r="CD237" s="122" t="s">
        <v>824</v>
      </c>
      <c r="CE237" s="122" t="s">
        <v>844</v>
      </c>
      <c r="CF237" s="122" t="s">
        <v>864</v>
      </c>
      <c r="CG237" s="122" t="s">
        <v>884</v>
      </c>
      <c r="CH237" s="122" t="s">
        <v>904</v>
      </c>
      <c r="CI237" s="122" t="s">
        <v>924</v>
      </c>
      <c r="CJ237" s="122" t="s">
        <v>944</v>
      </c>
      <c r="CK237" s="122" t="s">
        <v>964</v>
      </c>
      <c r="CL237" s="122" t="s">
        <v>984</v>
      </c>
      <c r="CM237" s="122" t="s">
        <v>784</v>
      </c>
      <c r="CO237" s="427" t="s">
        <v>425</v>
      </c>
      <c r="CP237" s="122" t="s">
        <v>805</v>
      </c>
      <c r="CQ237" s="122" t="s">
        <v>825</v>
      </c>
      <c r="CR237" s="122" t="s">
        <v>845</v>
      </c>
      <c r="CS237" s="122" t="s">
        <v>865</v>
      </c>
      <c r="CT237" s="122" t="s">
        <v>885</v>
      </c>
      <c r="CU237" s="122" t="s">
        <v>905</v>
      </c>
      <c r="CV237" s="122" t="s">
        <v>925</v>
      </c>
      <c r="CW237" s="122" t="s">
        <v>945</v>
      </c>
      <c r="CX237" s="122" t="s">
        <v>965</v>
      </c>
      <c r="CY237" s="122" t="s">
        <v>985</v>
      </c>
      <c r="CZ237" s="122" t="s">
        <v>785</v>
      </c>
      <c r="DB237" s="427" t="s">
        <v>426</v>
      </c>
      <c r="DC237" s="122" t="s">
        <v>806</v>
      </c>
      <c r="DD237" s="122" t="s">
        <v>826</v>
      </c>
      <c r="DE237" s="122" t="s">
        <v>846</v>
      </c>
      <c r="DF237" s="122" t="s">
        <v>866</v>
      </c>
      <c r="DG237" s="122" t="s">
        <v>886</v>
      </c>
      <c r="DH237" s="122" t="s">
        <v>906</v>
      </c>
      <c r="DI237" s="122" t="s">
        <v>926</v>
      </c>
      <c r="DJ237" s="122" t="s">
        <v>946</v>
      </c>
      <c r="DK237" s="122" t="s">
        <v>966</v>
      </c>
      <c r="DL237" s="122" t="s">
        <v>986</v>
      </c>
      <c r="DM237" s="122" t="s">
        <v>786</v>
      </c>
      <c r="DO237" s="427" t="s">
        <v>427</v>
      </c>
      <c r="DP237" s="122" t="s">
        <v>807</v>
      </c>
      <c r="DQ237" s="122" t="s">
        <v>827</v>
      </c>
      <c r="DR237" s="122" t="s">
        <v>847</v>
      </c>
      <c r="DS237" s="122" t="s">
        <v>867</v>
      </c>
      <c r="DT237" s="122" t="s">
        <v>887</v>
      </c>
      <c r="DU237" s="122" t="s">
        <v>907</v>
      </c>
      <c r="DV237" s="122" t="s">
        <v>927</v>
      </c>
      <c r="DW237" s="122" t="s">
        <v>947</v>
      </c>
      <c r="DX237" s="122" t="s">
        <v>967</v>
      </c>
      <c r="DY237" s="122" t="s">
        <v>987</v>
      </c>
      <c r="DZ237" s="122" t="s">
        <v>787</v>
      </c>
    </row>
    <row r="238" spans="2:130" s="3" customFormat="1" ht="15" customHeight="1" x14ac:dyDescent="0.25">
      <c r="B238" s="426"/>
      <c r="C238" s="110" t="s">
        <v>1465</v>
      </c>
      <c r="D238" s="110" t="s">
        <v>1466</v>
      </c>
      <c r="E238" s="110" t="s">
        <v>1467</v>
      </c>
      <c r="F238" s="110" t="s">
        <v>1468</v>
      </c>
      <c r="G238" s="126" t="s">
        <v>447</v>
      </c>
      <c r="H238" s="110" t="s">
        <v>1470</v>
      </c>
      <c r="I238" s="126" t="s">
        <v>447</v>
      </c>
      <c r="J238" s="126" t="s">
        <v>447</v>
      </c>
      <c r="K238" s="126" t="s">
        <v>447</v>
      </c>
      <c r="L238" s="126" t="s">
        <v>447</v>
      </c>
      <c r="M238" s="126" t="s">
        <v>447</v>
      </c>
      <c r="N238" s="3" t="s">
        <v>447</v>
      </c>
      <c r="O238" s="426"/>
      <c r="P238" s="110" t="s">
        <v>1465</v>
      </c>
      <c r="Q238" s="110" t="s">
        <v>1466</v>
      </c>
      <c r="R238" s="110" t="s">
        <v>1467</v>
      </c>
      <c r="S238" s="110" t="s">
        <v>1468</v>
      </c>
      <c r="T238" s="126" t="s">
        <v>447</v>
      </c>
      <c r="U238" s="110" t="s">
        <v>1470</v>
      </c>
      <c r="V238" s="126" t="s">
        <v>447</v>
      </c>
      <c r="W238" s="126" t="s">
        <v>447</v>
      </c>
      <c r="X238" s="126" t="s">
        <v>447</v>
      </c>
      <c r="Y238" s="126" t="s">
        <v>447</v>
      </c>
      <c r="Z238" s="126" t="s">
        <v>447</v>
      </c>
      <c r="AB238" s="426"/>
      <c r="AC238" s="110" t="s">
        <v>1465</v>
      </c>
      <c r="AD238" s="110" t="s">
        <v>1466</v>
      </c>
      <c r="AE238" s="110" t="s">
        <v>1467</v>
      </c>
      <c r="AF238" s="110" t="s">
        <v>1468</v>
      </c>
      <c r="AG238" s="126" t="s">
        <v>447</v>
      </c>
      <c r="AH238" s="110" t="s">
        <v>1470</v>
      </c>
      <c r="AI238" s="126" t="s">
        <v>447</v>
      </c>
      <c r="AJ238" s="126" t="s">
        <v>447</v>
      </c>
      <c r="AK238" s="126" t="s">
        <v>447</v>
      </c>
      <c r="AL238" s="126" t="s">
        <v>447</v>
      </c>
      <c r="AM238" s="126" t="s">
        <v>447</v>
      </c>
      <c r="AO238" s="426"/>
      <c r="AP238" s="110" t="s">
        <v>1465</v>
      </c>
      <c r="AQ238" s="110" t="s">
        <v>1466</v>
      </c>
      <c r="AR238" s="110" t="s">
        <v>1467</v>
      </c>
      <c r="AS238" s="110" t="s">
        <v>1468</v>
      </c>
      <c r="AT238" s="126" t="s">
        <v>447</v>
      </c>
      <c r="AU238" s="110" t="s">
        <v>1470</v>
      </c>
      <c r="AV238" s="126" t="s">
        <v>447</v>
      </c>
      <c r="AW238" s="126" t="s">
        <v>447</v>
      </c>
      <c r="AX238" s="126" t="s">
        <v>447</v>
      </c>
      <c r="AY238" s="126" t="s">
        <v>447</v>
      </c>
      <c r="AZ238" s="126" t="s">
        <v>447</v>
      </c>
      <c r="BB238" s="426"/>
      <c r="BC238" s="110" t="s">
        <v>1465</v>
      </c>
      <c r="BD238" s="110" t="s">
        <v>1466</v>
      </c>
      <c r="BE238" s="110" t="s">
        <v>1467</v>
      </c>
      <c r="BF238" s="110" t="s">
        <v>1468</v>
      </c>
      <c r="BG238" s="126" t="s">
        <v>447</v>
      </c>
      <c r="BH238" s="110" t="s">
        <v>1470</v>
      </c>
      <c r="BI238" s="126" t="s">
        <v>447</v>
      </c>
      <c r="BJ238" s="126" t="s">
        <v>447</v>
      </c>
      <c r="BK238" s="126" t="s">
        <v>447</v>
      </c>
      <c r="BL238" s="126" t="s">
        <v>447</v>
      </c>
      <c r="BM238" s="126" t="s">
        <v>447</v>
      </c>
      <c r="BO238" s="426"/>
      <c r="BP238" s="110" t="s">
        <v>1465</v>
      </c>
      <c r="BQ238" s="110" t="s">
        <v>1466</v>
      </c>
      <c r="BR238" s="110" t="s">
        <v>1467</v>
      </c>
      <c r="BS238" s="110" t="s">
        <v>1468</v>
      </c>
      <c r="BT238" s="126" t="s">
        <v>447</v>
      </c>
      <c r="BU238" s="110" t="s">
        <v>1470</v>
      </c>
      <c r="BV238" s="126" t="s">
        <v>447</v>
      </c>
      <c r="BW238" s="126" t="s">
        <v>447</v>
      </c>
      <c r="BX238" s="126" t="s">
        <v>447</v>
      </c>
      <c r="BY238" s="126" t="s">
        <v>447</v>
      </c>
      <c r="BZ238" s="126" t="s">
        <v>447</v>
      </c>
      <c r="CB238" s="426"/>
      <c r="CC238" s="110" t="s">
        <v>1465</v>
      </c>
      <c r="CD238" s="110" t="s">
        <v>1466</v>
      </c>
      <c r="CE238" s="110" t="s">
        <v>1467</v>
      </c>
      <c r="CF238" s="110" t="s">
        <v>1468</v>
      </c>
      <c r="CG238" s="126" t="s">
        <v>447</v>
      </c>
      <c r="CH238" s="110" t="s">
        <v>1470</v>
      </c>
      <c r="CI238" s="126" t="s">
        <v>447</v>
      </c>
      <c r="CJ238" s="126" t="s">
        <v>447</v>
      </c>
      <c r="CK238" s="126" t="s">
        <v>447</v>
      </c>
      <c r="CL238" s="126" t="s">
        <v>447</v>
      </c>
      <c r="CM238" s="126" t="s">
        <v>447</v>
      </c>
      <c r="CO238" s="426"/>
      <c r="CP238" s="110" t="s">
        <v>1465</v>
      </c>
      <c r="CQ238" s="110" t="s">
        <v>1466</v>
      </c>
      <c r="CR238" s="110" t="s">
        <v>1467</v>
      </c>
      <c r="CS238" s="110" t="s">
        <v>1468</v>
      </c>
      <c r="CT238" s="126" t="s">
        <v>447</v>
      </c>
      <c r="CU238" s="110" t="s">
        <v>1470</v>
      </c>
      <c r="CV238" s="126" t="s">
        <v>447</v>
      </c>
      <c r="CW238" s="126" t="s">
        <v>447</v>
      </c>
      <c r="CX238" s="126" t="s">
        <v>447</v>
      </c>
      <c r="CY238" s="126" t="s">
        <v>447</v>
      </c>
      <c r="CZ238" s="126" t="s">
        <v>447</v>
      </c>
      <c r="DB238" s="426"/>
      <c r="DC238" s="110" t="s">
        <v>1465</v>
      </c>
      <c r="DD238" s="110" t="s">
        <v>1466</v>
      </c>
      <c r="DE238" s="110" t="s">
        <v>1467</v>
      </c>
      <c r="DF238" s="110" t="s">
        <v>1468</v>
      </c>
      <c r="DG238" s="126" t="s">
        <v>447</v>
      </c>
      <c r="DH238" s="110" t="s">
        <v>1470</v>
      </c>
      <c r="DI238" s="126" t="s">
        <v>447</v>
      </c>
      <c r="DJ238" s="126" t="s">
        <v>447</v>
      </c>
      <c r="DK238" s="126" t="s">
        <v>447</v>
      </c>
      <c r="DL238" s="126" t="s">
        <v>447</v>
      </c>
      <c r="DM238" s="126" t="s">
        <v>447</v>
      </c>
      <c r="DO238" s="426"/>
      <c r="DP238" s="110" t="s">
        <v>1465</v>
      </c>
      <c r="DQ238" s="110" t="s">
        <v>1466</v>
      </c>
      <c r="DR238" s="110" t="s">
        <v>1467</v>
      </c>
      <c r="DS238" s="110" t="s">
        <v>1468</v>
      </c>
      <c r="DT238" s="126" t="s">
        <v>447</v>
      </c>
      <c r="DU238" s="110" t="s">
        <v>1470</v>
      </c>
      <c r="DV238" s="126" t="s">
        <v>447</v>
      </c>
      <c r="DW238" s="126" t="s">
        <v>447</v>
      </c>
      <c r="DX238" s="126" t="s">
        <v>447</v>
      </c>
      <c r="DY238" s="126" t="s">
        <v>447</v>
      </c>
      <c r="DZ238" s="126" t="s">
        <v>447</v>
      </c>
    </row>
    <row r="239" spans="2:130" s="3" customFormat="1" ht="15" customHeight="1" x14ac:dyDescent="0.25">
      <c r="B239" s="426"/>
      <c r="C239" s="110" t="s">
        <v>1475</v>
      </c>
      <c r="D239" s="110" t="s">
        <v>1476</v>
      </c>
      <c r="E239" s="110" t="s">
        <v>1477</v>
      </c>
      <c r="F239" s="110" t="s">
        <v>1478</v>
      </c>
      <c r="G239" s="126" t="s">
        <v>447</v>
      </c>
      <c r="H239" s="110" t="s">
        <v>1479</v>
      </c>
      <c r="I239" s="126" t="s">
        <v>447</v>
      </c>
      <c r="J239" s="126" t="s">
        <v>447</v>
      </c>
      <c r="K239" s="126" t="s">
        <v>447</v>
      </c>
      <c r="L239" s="126" t="s">
        <v>447</v>
      </c>
      <c r="M239" s="126" t="s">
        <v>447</v>
      </c>
      <c r="N239" s="3" t="s">
        <v>447</v>
      </c>
      <c r="O239" s="426"/>
      <c r="P239" s="110" t="s">
        <v>1475</v>
      </c>
      <c r="Q239" s="110" t="s">
        <v>1476</v>
      </c>
      <c r="R239" s="110" t="s">
        <v>1477</v>
      </c>
      <c r="S239" s="110" t="s">
        <v>1478</v>
      </c>
      <c r="T239" s="126" t="s">
        <v>447</v>
      </c>
      <c r="U239" s="110" t="s">
        <v>1479</v>
      </c>
      <c r="V239" s="126" t="s">
        <v>447</v>
      </c>
      <c r="W239" s="126" t="s">
        <v>447</v>
      </c>
      <c r="X239" s="126" t="s">
        <v>447</v>
      </c>
      <c r="Y239" s="126" t="s">
        <v>447</v>
      </c>
      <c r="Z239" s="126" t="s">
        <v>447</v>
      </c>
      <c r="AB239" s="426"/>
      <c r="AC239" s="110" t="s">
        <v>1484</v>
      </c>
      <c r="AD239" s="171" t="s">
        <v>1438</v>
      </c>
      <c r="AE239" s="110" t="s">
        <v>1457</v>
      </c>
      <c r="AF239" s="110" t="s">
        <v>1439</v>
      </c>
      <c r="AG239" s="126" t="s">
        <v>447</v>
      </c>
      <c r="AH239" s="110" t="s">
        <v>1441</v>
      </c>
      <c r="AI239" s="126" t="s">
        <v>447</v>
      </c>
      <c r="AJ239" s="126" t="s">
        <v>447</v>
      </c>
      <c r="AK239" s="126" t="s">
        <v>447</v>
      </c>
      <c r="AL239" s="126" t="s">
        <v>447</v>
      </c>
      <c r="AM239" s="126" t="s">
        <v>447</v>
      </c>
      <c r="AO239" s="426"/>
      <c r="AP239" s="110" t="s">
        <v>1475</v>
      </c>
      <c r="AQ239" s="110" t="s">
        <v>1476</v>
      </c>
      <c r="AR239" s="110" t="s">
        <v>1477</v>
      </c>
      <c r="AS239" s="110" t="s">
        <v>1478</v>
      </c>
      <c r="AT239" s="126" t="s">
        <v>447</v>
      </c>
      <c r="AU239" s="110" t="s">
        <v>1479</v>
      </c>
      <c r="AV239" s="126" t="s">
        <v>447</v>
      </c>
      <c r="AW239" s="126" t="s">
        <v>447</v>
      </c>
      <c r="AX239" s="126" t="s">
        <v>447</v>
      </c>
      <c r="AY239" s="126" t="s">
        <v>447</v>
      </c>
      <c r="AZ239" s="126" t="s">
        <v>447</v>
      </c>
      <c r="BB239" s="426"/>
      <c r="BC239" s="110" t="s">
        <v>1484</v>
      </c>
      <c r="BD239" s="171" t="s">
        <v>1438</v>
      </c>
      <c r="BE239" s="110" t="s">
        <v>1457</v>
      </c>
      <c r="BF239" s="110" t="s">
        <v>1439</v>
      </c>
      <c r="BG239" s="126" t="s">
        <v>447</v>
      </c>
      <c r="BH239" s="110" t="s">
        <v>1441</v>
      </c>
      <c r="BI239" s="126" t="s">
        <v>447</v>
      </c>
      <c r="BJ239" s="126" t="s">
        <v>447</v>
      </c>
      <c r="BK239" s="126" t="s">
        <v>447</v>
      </c>
      <c r="BL239" s="126" t="s">
        <v>447</v>
      </c>
      <c r="BM239" s="126" t="s">
        <v>447</v>
      </c>
      <c r="BO239" s="426"/>
      <c r="BP239" s="110" t="s">
        <v>1475</v>
      </c>
      <c r="BQ239" s="110" t="s">
        <v>1476</v>
      </c>
      <c r="BR239" s="110" t="s">
        <v>1477</v>
      </c>
      <c r="BS239" s="110" t="s">
        <v>1478</v>
      </c>
      <c r="BT239" s="126" t="s">
        <v>447</v>
      </c>
      <c r="BU239" s="110" t="s">
        <v>1479</v>
      </c>
      <c r="BV239" s="126" t="s">
        <v>447</v>
      </c>
      <c r="BW239" s="126" t="s">
        <v>447</v>
      </c>
      <c r="BX239" s="126" t="s">
        <v>447</v>
      </c>
      <c r="BY239" s="126" t="s">
        <v>447</v>
      </c>
      <c r="BZ239" s="126" t="s">
        <v>447</v>
      </c>
      <c r="CB239" s="426"/>
      <c r="CC239" s="110" t="s">
        <v>1484</v>
      </c>
      <c r="CD239" s="171" t="s">
        <v>1438</v>
      </c>
      <c r="CE239" s="110" t="s">
        <v>1457</v>
      </c>
      <c r="CF239" s="110" t="s">
        <v>1439</v>
      </c>
      <c r="CG239" s="126" t="s">
        <v>447</v>
      </c>
      <c r="CH239" s="110" t="s">
        <v>1441</v>
      </c>
      <c r="CI239" s="126" t="s">
        <v>447</v>
      </c>
      <c r="CJ239" s="126" t="s">
        <v>447</v>
      </c>
      <c r="CK239" s="126" t="s">
        <v>447</v>
      </c>
      <c r="CL239" s="126" t="s">
        <v>447</v>
      </c>
      <c r="CM239" s="126" t="s">
        <v>447</v>
      </c>
      <c r="CO239" s="426"/>
      <c r="CP239" s="110" t="s">
        <v>1475</v>
      </c>
      <c r="CQ239" s="110" t="s">
        <v>1476</v>
      </c>
      <c r="CR239" s="110" t="s">
        <v>1477</v>
      </c>
      <c r="CS239" s="110" t="s">
        <v>1478</v>
      </c>
      <c r="CT239" s="126" t="s">
        <v>447</v>
      </c>
      <c r="CU239" s="110" t="s">
        <v>1479</v>
      </c>
      <c r="CV239" s="126" t="s">
        <v>447</v>
      </c>
      <c r="CW239" s="126" t="s">
        <v>447</v>
      </c>
      <c r="CX239" s="126" t="s">
        <v>447</v>
      </c>
      <c r="CY239" s="126" t="s">
        <v>447</v>
      </c>
      <c r="CZ239" s="126" t="s">
        <v>447</v>
      </c>
      <c r="DB239" s="426"/>
      <c r="DC239" s="110" t="s">
        <v>1475</v>
      </c>
      <c r="DD239" s="110" t="s">
        <v>1476</v>
      </c>
      <c r="DE239" s="110" t="s">
        <v>1477</v>
      </c>
      <c r="DF239" s="110" t="s">
        <v>1478</v>
      </c>
      <c r="DG239" s="126" t="s">
        <v>447</v>
      </c>
      <c r="DH239" s="110" t="s">
        <v>1479</v>
      </c>
      <c r="DI239" s="126" t="s">
        <v>447</v>
      </c>
      <c r="DJ239" s="126" t="s">
        <v>447</v>
      </c>
      <c r="DK239" s="126" t="s">
        <v>447</v>
      </c>
      <c r="DL239" s="126" t="s">
        <v>447</v>
      </c>
      <c r="DM239" s="126" t="s">
        <v>447</v>
      </c>
      <c r="DO239" s="426"/>
      <c r="DP239" s="110" t="s">
        <v>1475</v>
      </c>
      <c r="DQ239" s="110" t="s">
        <v>1476</v>
      </c>
      <c r="DR239" s="110" t="s">
        <v>1477</v>
      </c>
      <c r="DS239" s="110" t="s">
        <v>1478</v>
      </c>
      <c r="DT239" s="126" t="s">
        <v>447</v>
      </c>
      <c r="DU239" s="110" t="s">
        <v>1479</v>
      </c>
      <c r="DV239" s="126" t="s">
        <v>447</v>
      </c>
      <c r="DW239" s="126" t="s">
        <v>447</v>
      </c>
      <c r="DX239" s="126" t="s">
        <v>447</v>
      </c>
      <c r="DY239" s="126" t="s">
        <v>447</v>
      </c>
      <c r="DZ239" s="126" t="s">
        <v>447</v>
      </c>
    </row>
    <row r="240" spans="2:130" s="3" customFormat="1" ht="15" customHeight="1" x14ac:dyDescent="0.25">
      <c r="B240" s="426"/>
      <c r="C240" s="170" t="s">
        <v>1447</v>
      </c>
      <c r="D240" s="171" t="s">
        <v>1438</v>
      </c>
      <c r="E240" s="110" t="s">
        <v>1457</v>
      </c>
      <c r="F240" s="110" t="s">
        <v>1439</v>
      </c>
      <c r="G240" s="126" t="s">
        <v>447</v>
      </c>
      <c r="H240" s="110" t="s">
        <v>1441</v>
      </c>
      <c r="I240" s="126" t="s">
        <v>447</v>
      </c>
      <c r="J240" s="126" t="s">
        <v>447</v>
      </c>
      <c r="K240" s="126" t="s">
        <v>447</v>
      </c>
      <c r="L240" s="126" t="s">
        <v>447</v>
      </c>
      <c r="M240" s="126" t="s">
        <v>447</v>
      </c>
      <c r="N240" s="3" t="s">
        <v>447</v>
      </c>
      <c r="O240" s="426"/>
      <c r="P240" s="170" t="s">
        <v>1447</v>
      </c>
      <c r="Q240" s="171" t="s">
        <v>1438</v>
      </c>
      <c r="R240" s="110" t="s">
        <v>1457</v>
      </c>
      <c r="S240" s="110" t="s">
        <v>1439</v>
      </c>
      <c r="T240" s="126" t="s">
        <v>447</v>
      </c>
      <c r="U240" s="110" t="s">
        <v>1441</v>
      </c>
      <c r="V240" s="126" t="s">
        <v>447</v>
      </c>
      <c r="W240" s="126" t="s">
        <v>447</v>
      </c>
      <c r="X240" s="126" t="s">
        <v>447</v>
      </c>
      <c r="Y240" s="126" t="s">
        <v>447</v>
      </c>
      <c r="Z240" s="126" t="s">
        <v>447</v>
      </c>
      <c r="AB240" s="426"/>
      <c r="AC240" s="110" t="s">
        <v>1504</v>
      </c>
      <c r="AD240" s="110" t="s">
        <v>1485</v>
      </c>
      <c r="AE240" s="110" t="s">
        <v>1486</v>
      </c>
      <c r="AF240" s="110" t="s">
        <v>1487</v>
      </c>
      <c r="AG240" s="126" t="s">
        <v>447</v>
      </c>
      <c r="AH240" s="110" t="s">
        <v>1489</v>
      </c>
      <c r="AI240" s="126" t="s">
        <v>447</v>
      </c>
      <c r="AJ240" s="126" t="s">
        <v>447</v>
      </c>
      <c r="AK240" s="126" t="s">
        <v>447</v>
      </c>
      <c r="AL240" s="126" t="s">
        <v>447</v>
      </c>
      <c r="AM240" s="126" t="s">
        <v>447</v>
      </c>
      <c r="AO240" s="426"/>
      <c r="AP240" s="170" t="s">
        <v>1447</v>
      </c>
      <c r="AQ240" s="171" t="s">
        <v>1438</v>
      </c>
      <c r="AR240" s="110" t="s">
        <v>1457</v>
      </c>
      <c r="AS240" s="110" t="s">
        <v>1439</v>
      </c>
      <c r="AT240" s="126" t="s">
        <v>447</v>
      </c>
      <c r="AU240" s="110" t="s">
        <v>1441</v>
      </c>
      <c r="AV240" s="126" t="s">
        <v>447</v>
      </c>
      <c r="AW240" s="126" t="s">
        <v>447</v>
      </c>
      <c r="AX240" s="126" t="s">
        <v>447</v>
      </c>
      <c r="AY240" s="126" t="s">
        <v>447</v>
      </c>
      <c r="AZ240" s="126" t="s">
        <v>447</v>
      </c>
      <c r="BB240" s="426"/>
      <c r="BC240" s="110" t="s">
        <v>1504</v>
      </c>
      <c r="BD240" s="110" t="s">
        <v>1485</v>
      </c>
      <c r="BE240" s="110" t="s">
        <v>1486</v>
      </c>
      <c r="BF240" s="110" t="s">
        <v>1487</v>
      </c>
      <c r="BG240" s="126" t="s">
        <v>447</v>
      </c>
      <c r="BH240" s="110" t="s">
        <v>1489</v>
      </c>
      <c r="BI240" s="126" t="s">
        <v>447</v>
      </c>
      <c r="BJ240" s="126" t="s">
        <v>447</v>
      </c>
      <c r="BK240" s="126" t="s">
        <v>447</v>
      </c>
      <c r="BL240" s="126" t="s">
        <v>447</v>
      </c>
      <c r="BM240" s="126" t="s">
        <v>447</v>
      </c>
      <c r="BO240" s="426"/>
      <c r="BP240" s="170" t="s">
        <v>1447</v>
      </c>
      <c r="BQ240" s="171" t="s">
        <v>1438</v>
      </c>
      <c r="BR240" s="110" t="s">
        <v>1457</v>
      </c>
      <c r="BS240" s="110" t="s">
        <v>1439</v>
      </c>
      <c r="BT240" s="126" t="s">
        <v>447</v>
      </c>
      <c r="BU240" s="110" t="s">
        <v>1441</v>
      </c>
      <c r="BV240" s="126" t="s">
        <v>447</v>
      </c>
      <c r="BW240" s="126" t="s">
        <v>447</v>
      </c>
      <c r="BX240" s="126" t="s">
        <v>447</v>
      </c>
      <c r="BY240" s="126" t="s">
        <v>447</v>
      </c>
      <c r="BZ240" s="126" t="s">
        <v>447</v>
      </c>
      <c r="CB240" s="426"/>
      <c r="CC240" s="110" t="s">
        <v>1504</v>
      </c>
      <c r="CD240" s="110" t="s">
        <v>1485</v>
      </c>
      <c r="CE240" s="110" t="s">
        <v>1486</v>
      </c>
      <c r="CF240" s="110" t="s">
        <v>1487</v>
      </c>
      <c r="CG240" s="126" t="s">
        <v>447</v>
      </c>
      <c r="CH240" s="110" t="s">
        <v>1489</v>
      </c>
      <c r="CI240" s="126" t="s">
        <v>447</v>
      </c>
      <c r="CJ240" s="126" t="s">
        <v>447</v>
      </c>
      <c r="CK240" s="126" t="s">
        <v>447</v>
      </c>
      <c r="CL240" s="126" t="s">
        <v>447</v>
      </c>
      <c r="CM240" s="126" t="s">
        <v>447</v>
      </c>
      <c r="CO240" s="426"/>
      <c r="CP240" s="170" t="s">
        <v>1447</v>
      </c>
      <c r="CQ240" s="171" t="s">
        <v>1438</v>
      </c>
      <c r="CR240" s="110" t="s">
        <v>1457</v>
      </c>
      <c r="CS240" s="110" t="s">
        <v>1439</v>
      </c>
      <c r="CT240" s="126" t="s">
        <v>447</v>
      </c>
      <c r="CU240" s="110" t="s">
        <v>1441</v>
      </c>
      <c r="CV240" s="126" t="s">
        <v>447</v>
      </c>
      <c r="CW240" s="126" t="s">
        <v>447</v>
      </c>
      <c r="CX240" s="126" t="s">
        <v>447</v>
      </c>
      <c r="CY240" s="126" t="s">
        <v>447</v>
      </c>
      <c r="CZ240" s="126" t="s">
        <v>447</v>
      </c>
      <c r="DB240" s="426"/>
      <c r="DC240" s="170" t="s">
        <v>1447</v>
      </c>
      <c r="DD240" s="171" t="s">
        <v>1438</v>
      </c>
      <c r="DE240" s="110" t="s">
        <v>1457</v>
      </c>
      <c r="DF240" s="110" t="s">
        <v>1439</v>
      </c>
      <c r="DG240" s="126" t="s">
        <v>447</v>
      </c>
      <c r="DH240" s="110" t="s">
        <v>1441</v>
      </c>
      <c r="DI240" s="126" t="s">
        <v>447</v>
      </c>
      <c r="DJ240" s="126" t="s">
        <v>447</v>
      </c>
      <c r="DK240" s="126" t="s">
        <v>447</v>
      </c>
      <c r="DL240" s="126" t="s">
        <v>447</v>
      </c>
      <c r="DM240" s="126" t="s">
        <v>447</v>
      </c>
      <c r="DO240" s="426"/>
      <c r="DP240" s="170" t="s">
        <v>1447</v>
      </c>
      <c r="DQ240" s="171" t="s">
        <v>1438</v>
      </c>
      <c r="DR240" s="110" t="s">
        <v>1457</v>
      </c>
      <c r="DS240" s="110" t="s">
        <v>1439</v>
      </c>
      <c r="DT240" s="126" t="s">
        <v>447</v>
      </c>
      <c r="DU240" s="110" t="s">
        <v>1441</v>
      </c>
      <c r="DV240" s="126" t="s">
        <v>447</v>
      </c>
      <c r="DW240" s="126" t="s">
        <v>447</v>
      </c>
      <c r="DX240" s="126" t="s">
        <v>447</v>
      </c>
      <c r="DY240" s="126" t="s">
        <v>447</v>
      </c>
      <c r="DZ240" s="126" t="s">
        <v>447</v>
      </c>
    </row>
    <row r="241" spans="2:130" s="3" customFormat="1" ht="15" customHeight="1" x14ac:dyDescent="0.25">
      <c r="B241" s="426"/>
      <c r="C241" s="110" t="s">
        <v>1484</v>
      </c>
      <c r="D241" s="171" t="s">
        <v>1456</v>
      </c>
      <c r="E241" s="110" t="s">
        <v>1448</v>
      </c>
      <c r="F241" s="110" t="s">
        <v>1450</v>
      </c>
      <c r="G241" s="126" t="s">
        <v>447</v>
      </c>
      <c r="H241" s="110" t="s">
        <v>1489</v>
      </c>
      <c r="I241" s="126" t="s">
        <v>447</v>
      </c>
      <c r="J241" s="126" t="s">
        <v>447</v>
      </c>
      <c r="K241" s="126" t="s">
        <v>447</v>
      </c>
      <c r="L241" s="126" t="s">
        <v>447</v>
      </c>
      <c r="M241" s="126" t="s">
        <v>447</v>
      </c>
      <c r="N241" s="3" t="s">
        <v>447</v>
      </c>
      <c r="O241" s="426"/>
      <c r="P241" s="110" t="s">
        <v>1484</v>
      </c>
      <c r="Q241" s="171" t="s">
        <v>1456</v>
      </c>
      <c r="R241" s="110" t="s">
        <v>1448</v>
      </c>
      <c r="S241" s="110" t="s">
        <v>1450</v>
      </c>
      <c r="T241" s="126" t="s">
        <v>447</v>
      </c>
      <c r="U241" s="110" t="s">
        <v>1489</v>
      </c>
      <c r="V241" s="126" t="s">
        <v>447</v>
      </c>
      <c r="W241" s="126" t="s">
        <v>447</v>
      </c>
      <c r="X241" s="126" t="s">
        <v>447</v>
      </c>
      <c r="Y241" s="126" t="s">
        <v>447</v>
      </c>
      <c r="Z241" s="126" t="s">
        <v>447</v>
      </c>
      <c r="AB241" s="426"/>
      <c r="AC241" s="110" t="s">
        <v>1514</v>
      </c>
      <c r="AD241" s="110" t="s">
        <v>1505</v>
      </c>
      <c r="AE241" s="110" t="s">
        <v>1506</v>
      </c>
      <c r="AF241" s="110" t="s">
        <v>1507</v>
      </c>
      <c r="AG241" s="126" t="s">
        <v>447</v>
      </c>
      <c r="AH241" s="110" t="s">
        <v>1509</v>
      </c>
      <c r="AI241" s="126" t="s">
        <v>447</v>
      </c>
      <c r="AJ241" s="126" t="s">
        <v>447</v>
      </c>
      <c r="AK241" s="126" t="s">
        <v>447</v>
      </c>
      <c r="AL241" s="126" t="s">
        <v>447</v>
      </c>
      <c r="AM241" s="126" t="s">
        <v>447</v>
      </c>
      <c r="AO241" s="426"/>
      <c r="AP241" s="110" t="s">
        <v>1484</v>
      </c>
      <c r="AQ241" s="171" t="s">
        <v>1456</v>
      </c>
      <c r="AR241" s="110" t="s">
        <v>1448</v>
      </c>
      <c r="AS241" s="110" t="s">
        <v>1450</v>
      </c>
      <c r="AT241" s="126" t="s">
        <v>447</v>
      </c>
      <c r="AU241" s="110" t="s">
        <v>1489</v>
      </c>
      <c r="AV241" s="126" t="s">
        <v>447</v>
      </c>
      <c r="AW241" s="126" t="s">
        <v>447</v>
      </c>
      <c r="AX241" s="126" t="s">
        <v>447</v>
      </c>
      <c r="AY241" s="126" t="s">
        <v>447</v>
      </c>
      <c r="AZ241" s="126" t="s">
        <v>447</v>
      </c>
      <c r="BB241" s="426"/>
      <c r="BC241" s="110" t="s">
        <v>1514</v>
      </c>
      <c r="BD241" s="110" t="s">
        <v>1505</v>
      </c>
      <c r="BE241" s="110" t="s">
        <v>1506</v>
      </c>
      <c r="BF241" s="110" t="s">
        <v>1507</v>
      </c>
      <c r="BG241" s="126" t="s">
        <v>447</v>
      </c>
      <c r="BH241" s="110" t="s">
        <v>1509</v>
      </c>
      <c r="BI241" s="126" t="s">
        <v>447</v>
      </c>
      <c r="BJ241" s="126" t="s">
        <v>447</v>
      </c>
      <c r="BK241" s="126" t="s">
        <v>447</v>
      </c>
      <c r="BL241" s="126" t="s">
        <v>447</v>
      </c>
      <c r="BM241" s="126" t="s">
        <v>447</v>
      </c>
      <c r="BO241" s="426"/>
      <c r="BP241" s="110" t="s">
        <v>1484</v>
      </c>
      <c r="BQ241" s="171" t="s">
        <v>1456</v>
      </c>
      <c r="BR241" s="110" t="s">
        <v>1448</v>
      </c>
      <c r="BS241" s="110" t="s">
        <v>1450</v>
      </c>
      <c r="BT241" s="126" t="s">
        <v>447</v>
      </c>
      <c r="BU241" s="110" t="s">
        <v>1489</v>
      </c>
      <c r="BV241" s="126" t="s">
        <v>447</v>
      </c>
      <c r="BW241" s="126" t="s">
        <v>447</v>
      </c>
      <c r="BX241" s="126" t="s">
        <v>447</v>
      </c>
      <c r="BY241" s="126" t="s">
        <v>447</v>
      </c>
      <c r="BZ241" s="126" t="s">
        <v>447</v>
      </c>
      <c r="CB241" s="426"/>
      <c r="CC241" s="110" t="s">
        <v>1514</v>
      </c>
      <c r="CD241" s="110" t="s">
        <v>1505</v>
      </c>
      <c r="CE241" s="110" t="s">
        <v>1506</v>
      </c>
      <c r="CF241" s="110" t="s">
        <v>1507</v>
      </c>
      <c r="CG241" s="126" t="s">
        <v>447</v>
      </c>
      <c r="CH241" s="110" t="s">
        <v>1509</v>
      </c>
      <c r="CI241" s="126" t="s">
        <v>447</v>
      </c>
      <c r="CJ241" s="126" t="s">
        <v>447</v>
      </c>
      <c r="CK241" s="126" t="s">
        <v>447</v>
      </c>
      <c r="CL241" s="126" t="s">
        <v>447</v>
      </c>
      <c r="CM241" s="126" t="s">
        <v>447</v>
      </c>
      <c r="CO241" s="426"/>
      <c r="CP241" s="110" t="s">
        <v>1484</v>
      </c>
      <c r="CQ241" s="171" t="s">
        <v>1456</v>
      </c>
      <c r="CR241" s="110" t="s">
        <v>1448</v>
      </c>
      <c r="CS241" s="110" t="s">
        <v>1450</v>
      </c>
      <c r="CT241" s="126" t="s">
        <v>447</v>
      </c>
      <c r="CU241" s="110" t="s">
        <v>1489</v>
      </c>
      <c r="CV241" s="126" t="s">
        <v>447</v>
      </c>
      <c r="CW241" s="126" t="s">
        <v>447</v>
      </c>
      <c r="CX241" s="126" t="s">
        <v>447</v>
      </c>
      <c r="CY241" s="126" t="s">
        <v>447</v>
      </c>
      <c r="CZ241" s="126" t="s">
        <v>447</v>
      </c>
      <c r="DB241" s="426"/>
      <c r="DC241" s="110" t="s">
        <v>1484</v>
      </c>
      <c r="DD241" s="171" t="s">
        <v>1456</v>
      </c>
      <c r="DE241" s="110" t="s">
        <v>1448</v>
      </c>
      <c r="DF241" s="110" t="s">
        <v>1450</v>
      </c>
      <c r="DG241" s="126" t="s">
        <v>447</v>
      </c>
      <c r="DH241" s="110" t="s">
        <v>1489</v>
      </c>
      <c r="DI241" s="126" t="s">
        <v>447</v>
      </c>
      <c r="DJ241" s="126" t="s">
        <v>447</v>
      </c>
      <c r="DK241" s="126" t="s">
        <v>447</v>
      </c>
      <c r="DL241" s="126" t="s">
        <v>447</v>
      </c>
      <c r="DM241" s="126" t="s">
        <v>447</v>
      </c>
      <c r="DO241" s="426"/>
      <c r="DP241" s="110" t="s">
        <v>1484</v>
      </c>
      <c r="DQ241" s="171" t="s">
        <v>1456</v>
      </c>
      <c r="DR241" s="110" t="s">
        <v>1448</v>
      </c>
      <c r="DS241" s="110" t="s">
        <v>1450</v>
      </c>
      <c r="DT241" s="126" t="s">
        <v>447</v>
      </c>
      <c r="DU241" s="110" t="s">
        <v>1489</v>
      </c>
      <c r="DV241" s="126" t="s">
        <v>447</v>
      </c>
      <c r="DW241" s="126" t="s">
        <v>447</v>
      </c>
      <c r="DX241" s="126" t="s">
        <v>447</v>
      </c>
      <c r="DY241" s="126" t="s">
        <v>447</v>
      </c>
      <c r="DZ241" s="126" t="s">
        <v>447</v>
      </c>
    </row>
    <row r="242" spans="2:130" s="3" customFormat="1" ht="15" customHeight="1" x14ac:dyDescent="0.25">
      <c r="B242" s="426"/>
      <c r="C242" s="110" t="s">
        <v>1494</v>
      </c>
      <c r="D242" s="110" t="s">
        <v>1485</v>
      </c>
      <c r="E242" s="110" t="s">
        <v>1486</v>
      </c>
      <c r="F242" s="110" t="s">
        <v>1487</v>
      </c>
      <c r="G242" s="126" t="s">
        <v>447</v>
      </c>
      <c r="H242" s="110" t="s">
        <v>1499</v>
      </c>
      <c r="I242" s="126" t="s">
        <v>447</v>
      </c>
      <c r="J242" s="126" t="s">
        <v>447</v>
      </c>
      <c r="K242" s="126" t="s">
        <v>447</v>
      </c>
      <c r="L242" s="126" t="s">
        <v>447</v>
      </c>
      <c r="M242" s="126" t="s">
        <v>447</v>
      </c>
      <c r="N242" s="3" t="s">
        <v>447</v>
      </c>
      <c r="O242" s="426"/>
      <c r="P242" s="110" t="s">
        <v>1494</v>
      </c>
      <c r="Q242" s="110" t="s">
        <v>1485</v>
      </c>
      <c r="R242" s="110" t="s">
        <v>1486</v>
      </c>
      <c r="S242" s="110" t="s">
        <v>1487</v>
      </c>
      <c r="T242" s="126" t="s">
        <v>447</v>
      </c>
      <c r="U242" s="110" t="s">
        <v>1499</v>
      </c>
      <c r="V242" s="126" t="s">
        <v>447</v>
      </c>
      <c r="W242" s="126" t="s">
        <v>447</v>
      </c>
      <c r="X242" s="126" t="s">
        <v>447</v>
      </c>
      <c r="Y242" s="126" t="s">
        <v>447</v>
      </c>
      <c r="Z242" s="126" t="s">
        <v>447</v>
      </c>
      <c r="AB242" s="426"/>
      <c r="AC242" s="110" t="s">
        <v>1524</v>
      </c>
      <c r="AD242" s="110" t="s">
        <v>1515</v>
      </c>
      <c r="AE242" s="110" t="s">
        <v>1516</v>
      </c>
      <c r="AF242" s="110" t="s">
        <v>1517</v>
      </c>
      <c r="AG242" s="126" t="s">
        <v>447</v>
      </c>
      <c r="AH242" s="110" t="s">
        <v>1519</v>
      </c>
      <c r="AI242" s="126" t="s">
        <v>447</v>
      </c>
      <c r="AJ242" s="126" t="s">
        <v>447</v>
      </c>
      <c r="AK242" s="126" t="s">
        <v>447</v>
      </c>
      <c r="AL242" s="126" t="s">
        <v>447</v>
      </c>
      <c r="AM242" s="126" t="s">
        <v>447</v>
      </c>
      <c r="AO242" s="426"/>
      <c r="AP242" s="110" t="s">
        <v>1494</v>
      </c>
      <c r="AQ242" s="110" t="s">
        <v>1485</v>
      </c>
      <c r="AR242" s="110" t="s">
        <v>1486</v>
      </c>
      <c r="AS242" s="110" t="s">
        <v>1487</v>
      </c>
      <c r="AT242" s="126" t="s">
        <v>447</v>
      </c>
      <c r="AU242" s="110" t="s">
        <v>1499</v>
      </c>
      <c r="AV242" s="126" t="s">
        <v>447</v>
      </c>
      <c r="AW242" s="126" t="s">
        <v>447</v>
      </c>
      <c r="AX242" s="126" t="s">
        <v>447</v>
      </c>
      <c r="AY242" s="126" t="s">
        <v>447</v>
      </c>
      <c r="AZ242" s="126" t="s">
        <v>447</v>
      </c>
      <c r="BB242" s="426"/>
      <c r="BC242" s="110" t="s">
        <v>1524</v>
      </c>
      <c r="BD242" s="110" t="s">
        <v>1515</v>
      </c>
      <c r="BE242" s="110" t="s">
        <v>1516</v>
      </c>
      <c r="BF242" s="110" t="s">
        <v>1517</v>
      </c>
      <c r="BG242" s="126" t="s">
        <v>447</v>
      </c>
      <c r="BH242" s="110" t="s">
        <v>1519</v>
      </c>
      <c r="BI242" s="126" t="s">
        <v>447</v>
      </c>
      <c r="BJ242" s="126" t="s">
        <v>447</v>
      </c>
      <c r="BK242" s="126" t="s">
        <v>447</v>
      </c>
      <c r="BL242" s="126" t="s">
        <v>447</v>
      </c>
      <c r="BM242" s="126" t="s">
        <v>447</v>
      </c>
      <c r="BO242" s="426"/>
      <c r="BP242" s="110" t="s">
        <v>1494</v>
      </c>
      <c r="BQ242" s="110" t="s">
        <v>1485</v>
      </c>
      <c r="BR242" s="110" t="s">
        <v>1486</v>
      </c>
      <c r="BS242" s="110" t="s">
        <v>1487</v>
      </c>
      <c r="BT242" s="126" t="s">
        <v>447</v>
      </c>
      <c r="BU242" s="110" t="s">
        <v>1499</v>
      </c>
      <c r="BV242" s="126" t="s">
        <v>447</v>
      </c>
      <c r="BW242" s="126" t="s">
        <v>447</v>
      </c>
      <c r="BX242" s="126" t="s">
        <v>447</v>
      </c>
      <c r="BY242" s="126" t="s">
        <v>447</v>
      </c>
      <c r="BZ242" s="126" t="s">
        <v>447</v>
      </c>
      <c r="CB242" s="426"/>
      <c r="CC242" s="110" t="s">
        <v>1524</v>
      </c>
      <c r="CD242" s="110" t="s">
        <v>1515</v>
      </c>
      <c r="CE242" s="110" t="s">
        <v>1516</v>
      </c>
      <c r="CF242" s="110" t="s">
        <v>1517</v>
      </c>
      <c r="CG242" s="126" t="s">
        <v>447</v>
      </c>
      <c r="CH242" s="110" t="s">
        <v>1519</v>
      </c>
      <c r="CI242" s="126" t="s">
        <v>447</v>
      </c>
      <c r="CJ242" s="126" t="s">
        <v>447</v>
      </c>
      <c r="CK242" s="126" t="s">
        <v>447</v>
      </c>
      <c r="CL242" s="126" t="s">
        <v>447</v>
      </c>
      <c r="CM242" s="126" t="s">
        <v>447</v>
      </c>
      <c r="CO242" s="426"/>
      <c r="CP242" s="110" t="s">
        <v>1494</v>
      </c>
      <c r="CQ242" s="110" t="s">
        <v>1485</v>
      </c>
      <c r="CR242" s="110" t="s">
        <v>1486</v>
      </c>
      <c r="CS242" s="110" t="s">
        <v>1487</v>
      </c>
      <c r="CT242" s="126" t="s">
        <v>447</v>
      </c>
      <c r="CU242" s="110" t="s">
        <v>1499</v>
      </c>
      <c r="CV242" s="126" t="s">
        <v>447</v>
      </c>
      <c r="CW242" s="126" t="s">
        <v>447</v>
      </c>
      <c r="CX242" s="126" t="s">
        <v>447</v>
      </c>
      <c r="CY242" s="126" t="s">
        <v>447</v>
      </c>
      <c r="CZ242" s="126" t="s">
        <v>447</v>
      </c>
      <c r="DB242" s="426"/>
      <c r="DC242" s="110" t="s">
        <v>1494</v>
      </c>
      <c r="DD242" s="110" t="s">
        <v>1485</v>
      </c>
      <c r="DE242" s="110" t="s">
        <v>1486</v>
      </c>
      <c r="DF242" s="110" t="s">
        <v>1487</v>
      </c>
      <c r="DG242" s="126" t="s">
        <v>447</v>
      </c>
      <c r="DH242" s="110" t="s">
        <v>1499</v>
      </c>
      <c r="DI242" s="126" t="s">
        <v>447</v>
      </c>
      <c r="DJ242" s="126" t="s">
        <v>447</v>
      </c>
      <c r="DK242" s="126" t="s">
        <v>447</v>
      </c>
      <c r="DL242" s="126" t="s">
        <v>447</v>
      </c>
      <c r="DM242" s="126" t="s">
        <v>447</v>
      </c>
      <c r="DO242" s="426"/>
      <c r="DP242" s="110" t="s">
        <v>1494</v>
      </c>
      <c r="DQ242" s="110" t="s">
        <v>1485</v>
      </c>
      <c r="DR242" s="110" t="s">
        <v>1486</v>
      </c>
      <c r="DS242" s="110" t="s">
        <v>1487</v>
      </c>
      <c r="DT242" s="126" t="s">
        <v>447</v>
      </c>
      <c r="DU242" s="110" t="s">
        <v>1499</v>
      </c>
      <c r="DV242" s="126" t="s">
        <v>447</v>
      </c>
      <c r="DW242" s="126" t="s">
        <v>447</v>
      </c>
      <c r="DX242" s="126" t="s">
        <v>447</v>
      </c>
      <c r="DY242" s="126" t="s">
        <v>447</v>
      </c>
      <c r="DZ242" s="126" t="s">
        <v>447</v>
      </c>
    </row>
    <row r="243" spans="2:130" s="3" customFormat="1" ht="15" customHeight="1" x14ac:dyDescent="0.25">
      <c r="B243" s="426"/>
      <c r="C243" s="110" t="s">
        <v>1504</v>
      </c>
      <c r="D243" s="110" t="s">
        <v>1495</v>
      </c>
      <c r="E243" s="110" t="s">
        <v>1496</v>
      </c>
      <c r="F243" s="110" t="s">
        <v>1497</v>
      </c>
      <c r="G243" s="126" t="s">
        <v>447</v>
      </c>
      <c r="H243" s="110" t="s">
        <v>1509</v>
      </c>
      <c r="I243" s="126" t="s">
        <v>447</v>
      </c>
      <c r="J243" s="126" t="s">
        <v>447</v>
      </c>
      <c r="K243" s="126" t="s">
        <v>447</v>
      </c>
      <c r="L243" s="126" t="s">
        <v>447</v>
      </c>
      <c r="M243" s="126" t="s">
        <v>447</v>
      </c>
      <c r="N243" s="3" t="s">
        <v>447</v>
      </c>
      <c r="O243" s="426"/>
      <c r="P243" s="110" t="s">
        <v>1504</v>
      </c>
      <c r="Q243" s="110" t="s">
        <v>1495</v>
      </c>
      <c r="R243" s="110" t="s">
        <v>1496</v>
      </c>
      <c r="S243" s="110" t="s">
        <v>1497</v>
      </c>
      <c r="T243" s="126" t="s">
        <v>447</v>
      </c>
      <c r="U243" s="110" t="s">
        <v>1509</v>
      </c>
      <c r="V243" s="126" t="s">
        <v>447</v>
      </c>
      <c r="W243" s="126" t="s">
        <v>447</v>
      </c>
      <c r="X243" s="126" t="s">
        <v>447</v>
      </c>
      <c r="Y243" s="126" t="s">
        <v>447</v>
      </c>
      <c r="Z243" s="126" t="s">
        <v>447</v>
      </c>
      <c r="AB243" s="426"/>
      <c r="AC243" s="110" t="s">
        <v>447</v>
      </c>
      <c r="AD243" s="110" t="s">
        <v>1525</v>
      </c>
      <c r="AE243" s="110" t="s">
        <v>1526</v>
      </c>
      <c r="AF243" s="110" t="s">
        <v>1527</v>
      </c>
      <c r="AG243" s="126" t="s">
        <v>447</v>
      </c>
      <c r="AH243" s="110" t="s">
        <v>1529</v>
      </c>
      <c r="AI243" s="126" t="s">
        <v>447</v>
      </c>
      <c r="AJ243" s="126" t="s">
        <v>447</v>
      </c>
      <c r="AK243" s="126" t="s">
        <v>447</v>
      </c>
      <c r="AL243" s="126" t="s">
        <v>447</v>
      </c>
      <c r="AM243" s="126" t="s">
        <v>447</v>
      </c>
      <c r="AO243" s="426"/>
      <c r="AP243" s="110" t="s">
        <v>1504</v>
      </c>
      <c r="AQ243" s="110" t="s">
        <v>1495</v>
      </c>
      <c r="AR243" s="110" t="s">
        <v>1496</v>
      </c>
      <c r="AS243" s="110" t="s">
        <v>1497</v>
      </c>
      <c r="AT243" s="126" t="s">
        <v>447</v>
      </c>
      <c r="AU243" s="110" t="s">
        <v>1509</v>
      </c>
      <c r="AV243" s="126" t="s">
        <v>447</v>
      </c>
      <c r="AW243" s="126" t="s">
        <v>447</v>
      </c>
      <c r="AX243" s="126" t="s">
        <v>447</v>
      </c>
      <c r="AY243" s="126" t="s">
        <v>447</v>
      </c>
      <c r="AZ243" s="126" t="s">
        <v>447</v>
      </c>
      <c r="BB243" s="426"/>
      <c r="BC243" s="110" t="s">
        <v>447</v>
      </c>
      <c r="BD243" s="110" t="s">
        <v>1525</v>
      </c>
      <c r="BE243" s="110" t="s">
        <v>1526</v>
      </c>
      <c r="BF243" s="110" t="s">
        <v>1527</v>
      </c>
      <c r="BG243" s="126" t="s">
        <v>447</v>
      </c>
      <c r="BH243" s="110" t="s">
        <v>1529</v>
      </c>
      <c r="BI243" s="126" t="s">
        <v>447</v>
      </c>
      <c r="BJ243" s="126" t="s">
        <v>447</v>
      </c>
      <c r="BK243" s="126" t="s">
        <v>447</v>
      </c>
      <c r="BL243" s="126" t="s">
        <v>447</v>
      </c>
      <c r="BM243" s="126" t="s">
        <v>447</v>
      </c>
      <c r="BO243" s="426"/>
      <c r="BP243" s="110" t="s">
        <v>1504</v>
      </c>
      <c r="BQ243" s="110" t="s">
        <v>1495</v>
      </c>
      <c r="BR243" s="110" t="s">
        <v>1496</v>
      </c>
      <c r="BS243" s="110" t="s">
        <v>1497</v>
      </c>
      <c r="BT243" s="126" t="s">
        <v>447</v>
      </c>
      <c r="BU243" s="110" t="s">
        <v>1509</v>
      </c>
      <c r="BV243" s="126" t="s">
        <v>447</v>
      </c>
      <c r="BW243" s="126" t="s">
        <v>447</v>
      </c>
      <c r="BX243" s="126" t="s">
        <v>447</v>
      </c>
      <c r="BY243" s="126" t="s">
        <v>447</v>
      </c>
      <c r="BZ243" s="126" t="s">
        <v>447</v>
      </c>
      <c r="CB243" s="426"/>
      <c r="CC243" s="110" t="s">
        <v>447</v>
      </c>
      <c r="CD243" s="110" t="s">
        <v>1525</v>
      </c>
      <c r="CE243" s="110" t="s">
        <v>1526</v>
      </c>
      <c r="CF243" s="110" t="s">
        <v>1527</v>
      </c>
      <c r="CG243" s="126" t="s">
        <v>447</v>
      </c>
      <c r="CH243" s="110" t="s">
        <v>1529</v>
      </c>
      <c r="CI243" s="126" t="s">
        <v>447</v>
      </c>
      <c r="CJ243" s="126" t="s">
        <v>447</v>
      </c>
      <c r="CK243" s="126" t="s">
        <v>447</v>
      </c>
      <c r="CL243" s="126" t="s">
        <v>447</v>
      </c>
      <c r="CM243" s="126" t="s">
        <v>447</v>
      </c>
      <c r="CO243" s="426"/>
      <c r="CP243" s="110" t="s">
        <v>1504</v>
      </c>
      <c r="CQ243" s="110" t="s">
        <v>1495</v>
      </c>
      <c r="CR243" s="110" t="s">
        <v>1496</v>
      </c>
      <c r="CS243" s="110" t="s">
        <v>1497</v>
      </c>
      <c r="CT243" s="126" t="s">
        <v>447</v>
      </c>
      <c r="CU243" s="110" t="s">
        <v>1509</v>
      </c>
      <c r="CV243" s="126" t="s">
        <v>447</v>
      </c>
      <c r="CW243" s="126" t="s">
        <v>447</v>
      </c>
      <c r="CX243" s="126" t="s">
        <v>447</v>
      </c>
      <c r="CY243" s="126" t="s">
        <v>447</v>
      </c>
      <c r="CZ243" s="126" t="s">
        <v>447</v>
      </c>
      <c r="DB243" s="426"/>
      <c r="DC243" s="110" t="s">
        <v>1504</v>
      </c>
      <c r="DD243" s="110" t="s">
        <v>1495</v>
      </c>
      <c r="DE243" s="110" t="s">
        <v>1496</v>
      </c>
      <c r="DF243" s="110" t="s">
        <v>1497</v>
      </c>
      <c r="DG243" s="126" t="s">
        <v>447</v>
      </c>
      <c r="DH243" s="110" t="s">
        <v>1509</v>
      </c>
      <c r="DI243" s="126" t="s">
        <v>447</v>
      </c>
      <c r="DJ243" s="126" t="s">
        <v>447</v>
      </c>
      <c r="DK243" s="126" t="s">
        <v>447</v>
      </c>
      <c r="DL243" s="126" t="s">
        <v>447</v>
      </c>
      <c r="DM243" s="126" t="s">
        <v>447</v>
      </c>
      <c r="DO243" s="426"/>
      <c r="DP243" s="110" t="s">
        <v>1504</v>
      </c>
      <c r="DQ243" s="110" t="s">
        <v>1495</v>
      </c>
      <c r="DR243" s="110" t="s">
        <v>1496</v>
      </c>
      <c r="DS243" s="110" t="s">
        <v>1497</v>
      </c>
      <c r="DT243" s="126" t="s">
        <v>447</v>
      </c>
      <c r="DU243" s="110" t="s">
        <v>1509</v>
      </c>
      <c r="DV243" s="126" t="s">
        <v>447</v>
      </c>
      <c r="DW243" s="126" t="s">
        <v>447</v>
      </c>
      <c r="DX243" s="126" t="s">
        <v>447</v>
      </c>
      <c r="DY243" s="126" t="s">
        <v>447</v>
      </c>
      <c r="DZ243" s="126" t="s">
        <v>447</v>
      </c>
    </row>
    <row r="244" spans="2:130" s="3" customFormat="1" ht="15" customHeight="1" x14ac:dyDescent="0.25">
      <c r="B244" s="426"/>
      <c r="C244" s="110" t="s">
        <v>1514</v>
      </c>
      <c r="D244" s="110" t="s">
        <v>1505</v>
      </c>
      <c r="E244" s="110" t="s">
        <v>1506</v>
      </c>
      <c r="F244" s="110" t="s">
        <v>1507</v>
      </c>
      <c r="G244" s="126" t="s">
        <v>447</v>
      </c>
      <c r="H244" s="110" t="s">
        <v>1519</v>
      </c>
      <c r="I244" s="126" t="s">
        <v>447</v>
      </c>
      <c r="J244" s="126" t="s">
        <v>447</v>
      </c>
      <c r="K244" s="126" t="s">
        <v>447</v>
      </c>
      <c r="L244" s="126" t="s">
        <v>447</v>
      </c>
      <c r="M244" s="126" t="s">
        <v>447</v>
      </c>
      <c r="N244" s="3" t="s">
        <v>447</v>
      </c>
      <c r="O244" s="426"/>
      <c r="P244" s="110" t="s">
        <v>1514</v>
      </c>
      <c r="Q244" s="110" t="s">
        <v>1505</v>
      </c>
      <c r="R244" s="110" t="s">
        <v>1506</v>
      </c>
      <c r="S244" s="110" t="s">
        <v>1507</v>
      </c>
      <c r="T244" s="126" t="s">
        <v>447</v>
      </c>
      <c r="U244" s="110" t="s">
        <v>1519</v>
      </c>
      <c r="V244" s="126" t="s">
        <v>447</v>
      </c>
      <c r="W244" s="126" t="s">
        <v>447</v>
      </c>
      <c r="X244" s="126" t="s">
        <v>447</v>
      </c>
      <c r="Y244" s="126" t="s">
        <v>447</v>
      </c>
      <c r="Z244" s="126" t="s">
        <v>447</v>
      </c>
      <c r="AB244" s="426"/>
      <c r="AC244" s="110" t="s">
        <v>447</v>
      </c>
      <c r="AD244" s="110" t="s">
        <v>447</v>
      </c>
      <c r="AE244" s="110" t="s">
        <v>447</v>
      </c>
      <c r="AF244" s="110" t="s">
        <v>447</v>
      </c>
      <c r="AG244" s="126" t="s">
        <v>447</v>
      </c>
      <c r="AH244" s="110" t="s">
        <v>447</v>
      </c>
      <c r="AI244" s="126" t="s">
        <v>447</v>
      </c>
      <c r="AJ244" s="126" t="s">
        <v>447</v>
      </c>
      <c r="AK244" s="126" t="s">
        <v>447</v>
      </c>
      <c r="AL244" s="126" t="s">
        <v>447</v>
      </c>
      <c r="AM244" s="126" t="s">
        <v>447</v>
      </c>
      <c r="AO244" s="426"/>
      <c r="AP244" s="110" t="s">
        <v>1514</v>
      </c>
      <c r="AQ244" s="110" t="s">
        <v>1505</v>
      </c>
      <c r="AR244" s="110" t="s">
        <v>1506</v>
      </c>
      <c r="AS244" s="110" t="s">
        <v>1507</v>
      </c>
      <c r="AT244" s="126" t="s">
        <v>447</v>
      </c>
      <c r="AU244" s="110" t="s">
        <v>1519</v>
      </c>
      <c r="AV244" s="126" t="s">
        <v>447</v>
      </c>
      <c r="AW244" s="126" t="s">
        <v>447</v>
      </c>
      <c r="AX244" s="126" t="s">
        <v>447</v>
      </c>
      <c r="AY244" s="126" t="s">
        <v>447</v>
      </c>
      <c r="AZ244" s="126" t="s">
        <v>447</v>
      </c>
      <c r="BB244" s="426"/>
      <c r="BC244" s="110" t="s">
        <v>447</v>
      </c>
      <c r="BD244" s="110" t="s">
        <v>447</v>
      </c>
      <c r="BE244" s="110" t="s">
        <v>447</v>
      </c>
      <c r="BF244" s="110" t="s">
        <v>447</v>
      </c>
      <c r="BG244" s="126" t="s">
        <v>447</v>
      </c>
      <c r="BH244" s="110" t="s">
        <v>447</v>
      </c>
      <c r="BI244" s="126" t="s">
        <v>447</v>
      </c>
      <c r="BJ244" s="126" t="s">
        <v>447</v>
      </c>
      <c r="BK244" s="126" t="s">
        <v>447</v>
      </c>
      <c r="BL244" s="126" t="s">
        <v>447</v>
      </c>
      <c r="BM244" s="126" t="s">
        <v>447</v>
      </c>
      <c r="BO244" s="426"/>
      <c r="BP244" s="110" t="s">
        <v>1514</v>
      </c>
      <c r="BQ244" s="110" t="s">
        <v>1505</v>
      </c>
      <c r="BR244" s="110" t="s">
        <v>1506</v>
      </c>
      <c r="BS244" s="110" t="s">
        <v>1507</v>
      </c>
      <c r="BT244" s="126" t="s">
        <v>447</v>
      </c>
      <c r="BU244" s="110" t="s">
        <v>1519</v>
      </c>
      <c r="BV244" s="126" t="s">
        <v>447</v>
      </c>
      <c r="BW244" s="126" t="s">
        <v>447</v>
      </c>
      <c r="BX244" s="126" t="s">
        <v>447</v>
      </c>
      <c r="BY244" s="126" t="s">
        <v>447</v>
      </c>
      <c r="BZ244" s="126" t="s">
        <v>447</v>
      </c>
      <c r="CB244" s="426"/>
      <c r="CC244" s="110" t="s">
        <v>447</v>
      </c>
      <c r="CD244" s="110" t="s">
        <v>447</v>
      </c>
      <c r="CE244" s="110" t="s">
        <v>447</v>
      </c>
      <c r="CF244" s="110" t="s">
        <v>447</v>
      </c>
      <c r="CG244" s="126" t="s">
        <v>447</v>
      </c>
      <c r="CH244" s="110" t="s">
        <v>447</v>
      </c>
      <c r="CI244" s="126" t="s">
        <v>447</v>
      </c>
      <c r="CJ244" s="126" t="s">
        <v>447</v>
      </c>
      <c r="CK244" s="126" t="s">
        <v>447</v>
      </c>
      <c r="CL244" s="126" t="s">
        <v>447</v>
      </c>
      <c r="CM244" s="126" t="s">
        <v>447</v>
      </c>
      <c r="CO244" s="426"/>
      <c r="CP244" s="110" t="s">
        <v>1514</v>
      </c>
      <c r="CQ244" s="110" t="s">
        <v>1505</v>
      </c>
      <c r="CR244" s="110" t="s">
        <v>1506</v>
      </c>
      <c r="CS244" s="110" t="s">
        <v>1507</v>
      </c>
      <c r="CT244" s="126" t="s">
        <v>447</v>
      </c>
      <c r="CU244" s="110" t="s">
        <v>1519</v>
      </c>
      <c r="CV244" s="126" t="s">
        <v>447</v>
      </c>
      <c r="CW244" s="126" t="s">
        <v>447</v>
      </c>
      <c r="CX244" s="126" t="s">
        <v>447</v>
      </c>
      <c r="CY244" s="126" t="s">
        <v>447</v>
      </c>
      <c r="CZ244" s="126" t="s">
        <v>447</v>
      </c>
      <c r="DB244" s="426"/>
      <c r="DC244" s="110" t="s">
        <v>1514</v>
      </c>
      <c r="DD244" s="110" t="s">
        <v>1505</v>
      </c>
      <c r="DE244" s="110" t="s">
        <v>1506</v>
      </c>
      <c r="DF244" s="110" t="s">
        <v>1507</v>
      </c>
      <c r="DG244" s="126" t="s">
        <v>447</v>
      </c>
      <c r="DH244" s="110" t="s">
        <v>1519</v>
      </c>
      <c r="DI244" s="126" t="s">
        <v>447</v>
      </c>
      <c r="DJ244" s="126" t="s">
        <v>447</v>
      </c>
      <c r="DK244" s="126" t="s">
        <v>447</v>
      </c>
      <c r="DL244" s="126" t="s">
        <v>447</v>
      </c>
      <c r="DM244" s="126" t="s">
        <v>447</v>
      </c>
      <c r="DO244" s="426"/>
      <c r="DP244" s="110" t="s">
        <v>1514</v>
      </c>
      <c r="DQ244" s="110" t="s">
        <v>1505</v>
      </c>
      <c r="DR244" s="110" t="s">
        <v>1506</v>
      </c>
      <c r="DS244" s="110" t="s">
        <v>1507</v>
      </c>
      <c r="DT244" s="126" t="s">
        <v>447</v>
      </c>
      <c r="DU244" s="110" t="s">
        <v>1519</v>
      </c>
      <c r="DV244" s="126" t="s">
        <v>447</v>
      </c>
      <c r="DW244" s="126" t="s">
        <v>447</v>
      </c>
      <c r="DX244" s="126" t="s">
        <v>447</v>
      </c>
      <c r="DY244" s="126" t="s">
        <v>447</v>
      </c>
      <c r="DZ244" s="126" t="s">
        <v>447</v>
      </c>
    </row>
    <row r="245" spans="2:130" s="3" customFormat="1" ht="15" customHeight="1" x14ac:dyDescent="0.25">
      <c r="B245" s="426"/>
      <c r="C245" s="110" t="s">
        <v>1524</v>
      </c>
      <c r="D245" s="110" t="s">
        <v>1515</v>
      </c>
      <c r="E245" s="110" t="s">
        <v>1516</v>
      </c>
      <c r="F245" s="110" t="s">
        <v>1517</v>
      </c>
      <c r="G245" s="126" t="s">
        <v>447</v>
      </c>
      <c r="H245" s="110" t="s">
        <v>1529</v>
      </c>
      <c r="I245" s="126" t="s">
        <v>447</v>
      </c>
      <c r="J245" s="126" t="s">
        <v>447</v>
      </c>
      <c r="K245" s="126" t="s">
        <v>447</v>
      </c>
      <c r="L245" s="126" t="s">
        <v>447</v>
      </c>
      <c r="M245" s="126" t="s">
        <v>447</v>
      </c>
      <c r="N245" s="3" t="s">
        <v>447</v>
      </c>
      <c r="O245" s="426"/>
      <c r="P245" s="110" t="s">
        <v>1524</v>
      </c>
      <c r="Q245" s="110" t="s">
        <v>1515</v>
      </c>
      <c r="R245" s="110" t="s">
        <v>1516</v>
      </c>
      <c r="S245" s="110" t="s">
        <v>1517</v>
      </c>
      <c r="T245" s="126" t="s">
        <v>447</v>
      </c>
      <c r="U245" s="110" t="s">
        <v>1529</v>
      </c>
      <c r="V245" s="126" t="s">
        <v>447</v>
      </c>
      <c r="W245" s="126" t="s">
        <v>447</v>
      </c>
      <c r="X245" s="126" t="s">
        <v>447</v>
      </c>
      <c r="Y245" s="126" t="s">
        <v>447</v>
      </c>
      <c r="Z245" s="126" t="s">
        <v>447</v>
      </c>
      <c r="AB245" s="426"/>
      <c r="AC245" s="110" t="s">
        <v>447</v>
      </c>
      <c r="AD245" s="110" t="s">
        <v>447</v>
      </c>
      <c r="AE245" s="110" t="s">
        <v>447</v>
      </c>
      <c r="AF245" s="110" t="s">
        <v>447</v>
      </c>
      <c r="AG245" s="126" t="s">
        <v>447</v>
      </c>
      <c r="AH245" s="110" t="s">
        <v>447</v>
      </c>
      <c r="AI245" s="126" t="s">
        <v>447</v>
      </c>
      <c r="AJ245" s="126" t="s">
        <v>447</v>
      </c>
      <c r="AK245" s="126" t="s">
        <v>447</v>
      </c>
      <c r="AL245" s="126" t="s">
        <v>447</v>
      </c>
      <c r="AM245" s="126" t="s">
        <v>447</v>
      </c>
      <c r="AO245" s="426"/>
      <c r="AP245" s="110" t="s">
        <v>1524</v>
      </c>
      <c r="AQ245" s="110" t="s">
        <v>1515</v>
      </c>
      <c r="AR245" s="110" t="s">
        <v>1516</v>
      </c>
      <c r="AS245" s="110" t="s">
        <v>1517</v>
      </c>
      <c r="AT245" s="126" t="s">
        <v>447</v>
      </c>
      <c r="AU245" s="110" t="s">
        <v>1529</v>
      </c>
      <c r="AV245" s="126" t="s">
        <v>447</v>
      </c>
      <c r="AW245" s="126" t="s">
        <v>447</v>
      </c>
      <c r="AX245" s="126" t="s">
        <v>447</v>
      </c>
      <c r="AY245" s="126" t="s">
        <v>447</v>
      </c>
      <c r="AZ245" s="126" t="s">
        <v>447</v>
      </c>
      <c r="BB245" s="426"/>
      <c r="BC245" s="110" t="s">
        <v>447</v>
      </c>
      <c r="BD245" s="110" t="s">
        <v>447</v>
      </c>
      <c r="BE245" s="110" t="s">
        <v>447</v>
      </c>
      <c r="BF245" s="110" t="s">
        <v>447</v>
      </c>
      <c r="BG245" s="126" t="s">
        <v>447</v>
      </c>
      <c r="BH245" s="110" t="s">
        <v>447</v>
      </c>
      <c r="BI245" s="126" t="s">
        <v>447</v>
      </c>
      <c r="BJ245" s="126" t="s">
        <v>447</v>
      </c>
      <c r="BK245" s="126" t="s">
        <v>447</v>
      </c>
      <c r="BL245" s="126" t="s">
        <v>447</v>
      </c>
      <c r="BM245" s="126" t="s">
        <v>447</v>
      </c>
      <c r="BO245" s="426"/>
      <c r="BP245" s="110" t="s">
        <v>1524</v>
      </c>
      <c r="BQ245" s="110" t="s">
        <v>1515</v>
      </c>
      <c r="BR245" s="110" t="s">
        <v>1516</v>
      </c>
      <c r="BS245" s="110" t="s">
        <v>1517</v>
      </c>
      <c r="BT245" s="126" t="s">
        <v>447</v>
      </c>
      <c r="BU245" s="110" t="s">
        <v>1529</v>
      </c>
      <c r="BV245" s="126" t="s">
        <v>447</v>
      </c>
      <c r="BW245" s="126" t="s">
        <v>447</v>
      </c>
      <c r="BX245" s="126" t="s">
        <v>447</v>
      </c>
      <c r="BY245" s="126" t="s">
        <v>447</v>
      </c>
      <c r="BZ245" s="126" t="s">
        <v>447</v>
      </c>
      <c r="CB245" s="426"/>
      <c r="CC245" s="110" t="s">
        <v>447</v>
      </c>
      <c r="CD245" s="110" t="s">
        <v>447</v>
      </c>
      <c r="CE245" s="110" t="s">
        <v>447</v>
      </c>
      <c r="CF245" s="110" t="s">
        <v>447</v>
      </c>
      <c r="CG245" s="126" t="s">
        <v>447</v>
      </c>
      <c r="CH245" s="110" t="s">
        <v>447</v>
      </c>
      <c r="CI245" s="126" t="s">
        <v>447</v>
      </c>
      <c r="CJ245" s="126" t="s">
        <v>447</v>
      </c>
      <c r="CK245" s="126" t="s">
        <v>447</v>
      </c>
      <c r="CL245" s="126" t="s">
        <v>447</v>
      </c>
      <c r="CM245" s="126" t="s">
        <v>447</v>
      </c>
      <c r="CO245" s="426"/>
      <c r="CP245" s="110" t="s">
        <v>1524</v>
      </c>
      <c r="CQ245" s="110" t="s">
        <v>1515</v>
      </c>
      <c r="CR245" s="110" t="s">
        <v>1516</v>
      </c>
      <c r="CS245" s="110" t="s">
        <v>1517</v>
      </c>
      <c r="CT245" s="126" t="s">
        <v>447</v>
      </c>
      <c r="CU245" s="110" t="s">
        <v>1529</v>
      </c>
      <c r="CV245" s="126" t="s">
        <v>447</v>
      </c>
      <c r="CW245" s="126" t="s">
        <v>447</v>
      </c>
      <c r="CX245" s="126" t="s">
        <v>447</v>
      </c>
      <c r="CY245" s="126" t="s">
        <v>447</v>
      </c>
      <c r="CZ245" s="126" t="s">
        <v>447</v>
      </c>
      <c r="DB245" s="426"/>
      <c r="DC245" s="110" t="s">
        <v>1524</v>
      </c>
      <c r="DD245" s="110" t="s">
        <v>1515</v>
      </c>
      <c r="DE245" s="110" t="s">
        <v>1516</v>
      </c>
      <c r="DF245" s="110" t="s">
        <v>1517</v>
      </c>
      <c r="DG245" s="126" t="s">
        <v>447</v>
      </c>
      <c r="DH245" s="110" t="s">
        <v>1529</v>
      </c>
      <c r="DI245" s="126" t="s">
        <v>447</v>
      </c>
      <c r="DJ245" s="126" t="s">
        <v>447</v>
      </c>
      <c r="DK245" s="126" t="s">
        <v>447</v>
      </c>
      <c r="DL245" s="126" t="s">
        <v>447</v>
      </c>
      <c r="DM245" s="126" t="s">
        <v>447</v>
      </c>
      <c r="DO245" s="426"/>
      <c r="DP245" s="110" t="s">
        <v>1524</v>
      </c>
      <c r="DQ245" s="110" t="s">
        <v>1515</v>
      </c>
      <c r="DR245" s="110" t="s">
        <v>1516</v>
      </c>
      <c r="DS245" s="110" t="s">
        <v>1517</v>
      </c>
      <c r="DT245" s="126" t="s">
        <v>447</v>
      </c>
      <c r="DU245" s="110" t="s">
        <v>1529</v>
      </c>
      <c r="DV245" s="126" t="s">
        <v>447</v>
      </c>
      <c r="DW245" s="126" t="s">
        <v>447</v>
      </c>
      <c r="DX245" s="126" t="s">
        <v>447</v>
      </c>
      <c r="DY245" s="126" t="s">
        <v>447</v>
      </c>
      <c r="DZ245" s="126" t="s">
        <v>447</v>
      </c>
    </row>
    <row r="246" spans="2:130" s="3" customFormat="1" ht="15" customHeight="1" x14ac:dyDescent="0.25">
      <c r="B246" s="426"/>
      <c r="C246" s="110" t="s">
        <v>447</v>
      </c>
      <c r="D246" s="110" t="s">
        <v>1525</v>
      </c>
      <c r="E246" s="110" t="s">
        <v>1526</v>
      </c>
      <c r="F246" s="110" t="s">
        <v>1527</v>
      </c>
      <c r="G246" s="126" t="s">
        <v>447</v>
      </c>
      <c r="H246" s="110" t="s">
        <v>447</v>
      </c>
      <c r="I246" s="126" t="s">
        <v>447</v>
      </c>
      <c r="J246" s="126" t="s">
        <v>447</v>
      </c>
      <c r="K246" s="126" t="s">
        <v>447</v>
      </c>
      <c r="L246" s="126" t="s">
        <v>447</v>
      </c>
      <c r="M246" s="126" t="s">
        <v>447</v>
      </c>
      <c r="O246" s="426"/>
      <c r="P246" s="110" t="s">
        <v>447</v>
      </c>
      <c r="Q246" s="110" t="s">
        <v>1525</v>
      </c>
      <c r="R246" s="110" t="s">
        <v>1526</v>
      </c>
      <c r="S246" s="110" t="s">
        <v>1527</v>
      </c>
      <c r="T246" s="126" t="s">
        <v>447</v>
      </c>
      <c r="U246" s="110" t="s">
        <v>447</v>
      </c>
      <c r="V246" s="126" t="s">
        <v>447</v>
      </c>
      <c r="W246" s="126" t="s">
        <v>447</v>
      </c>
      <c r="X246" s="126" t="s">
        <v>447</v>
      </c>
      <c r="Y246" s="126" t="s">
        <v>447</v>
      </c>
      <c r="Z246" s="126" t="s">
        <v>447</v>
      </c>
      <c r="AB246" s="426"/>
      <c r="AC246" s="110" t="s">
        <v>447</v>
      </c>
      <c r="AD246" s="110" t="s">
        <v>447</v>
      </c>
      <c r="AE246" s="110" t="s">
        <v>447</v>
      </c>
      <c r="AF246" s="110" t="s">
        <v>447</v>
      </c>
      <c r="AG246" s="126" t="s">
        <v>447</v>
      </c>
      <c r="AH246" s="110" t="s">
        <v>447</v>
      </c>
      <c r="AI246" s="126" t="s">
        <v>447</v>
      </c>
      <c r="AJ246" s="126" t="s">
        <v>447</v>
      </c>
      <c r="AK246" s="126" t="s">
        <v>447</v>
      </c>
      <c r="AL246" s="126" t="s">
        <v>447</v>
      </c>
      <c r="AM246" s="126" t="s">
        <v>447</v>
      </c>
      <c r="AO246" s="426"/>
      <c r="AP246" s="110" t="s">
        <v>447</v>
      </c>
      <c r="AQ246" s="110" t="s">
        <v>1525</v>
      </c>
      <c r="AR246" s="110" t="s">
        <v>1526</v>
      </c>
      <c r="AS246" s="110" t="s">
        <v>1527</v>
      </c>
      <c r="AT246" s="126" t="s">
        <v>447</v>
      </c>
      <c r="AU246" s="110" t="s">
        <v>447</v>
      </c>
      <c r="AV246" s="126" t="s">
        <v>447</v>
      </c>
      <c r="AW246" s="126" t="s">
        <v>447</v>
      </c>
      <c r="AX246" s="126" t="s">
        <v>447</v>
      </c>
      <c r="AY246" s="126" t="s">
        <v>447</v>
      </c>
      <c r="AZ246" s="126" t="s">
        <v>447</v>
      </c>
      <c r="BB246" s="426"/>
      <c r="BC246" s="110" t="s">
        <v>447</v>
      </c>
      <c r="BD246" s="110" t="s">
        <v>447</v>
      </c>
      <c r="BE246" s="110" t="s">
        <v>447</v>
      </c>
      <c r="BF246" s="110" t="s">
        <v>447</v>
      </c>
      <c r="BG246" s="126" t="s">
        <v>447</v>
      </c>
      <c r="BH246" s="110" t="s">
        <v>447</v>
      </c>
      <c r="BI246" s="126" t="s">
        <v>447</v>
      </c>
      <c r="BJ246" s="126" t="s">
        <v>447</v>
      </c>
      <c r="BK246" s="126" t="s">
        <v>447</v>
      </c>
      <c r="BL246" s="126" t="s">
        <v>447</v>
      </c>
      <c r="BM246" s="126" t="s">
        <v>447</v>
      </c>
      <c r="BO246" s="426"/>
      <c r="BP246" s="110" t="s">
        <v>447</v>
      </c>
      <c r="BQ246" s="110" t="s">
        <v>1525</v>
      </c>
      <c r="BR246" s="110" t="s">
        <v>1526</v>
      </c>
      <c r="BS246" s="110" t="s">
        <v>1527</v>
      </c>
      <c r="BT246" s="126" t="s">
        <v>447</v>
      </c>
      <c r="BU246" s="110" t="s">
        <v>447</v>
      </c>
      <c r="BV246" s="126" t="s">
        <v>447</v>
      </c>
      <c r="BW246" s="126" t="s">
        <v>447</v>
      </c>
      <c r="BX246" s="126" t="s">
        <v>447</v>
      </c>
      <c r="BY246" s="126" t="s">
        <v>447</v>
      </c>
      <c r="BZ246" s="126" t="s">
        <v>447</v>
      </c>
      <c r="CB246" s="426"/>
      <c r="CC246" s="110" t="s">
        <v>447</v>
      </c>
      <c r="CD246" s="110" t="s">
        <v>447</v>
      </c>
      <c r="CE246" s="110" t="s">
        <v>447</v>
      </c>
      <c r="CF246" s="110" t="s">
        <v>447</v>
      </c>
      <c r="CG246" s="126" t="s">
        <v>447</v>
      </c>
      <c r="CH246" s="110" t="s">
        <v>447</v>
      </c>
      <c r="CI246" s="126" t="s">
        <v>447</v>
      </c>
      <c r="CJ246" s="126" t="s">
        <v>447</v>
      </c>
      <c r="CK246" s="126" t="s">
        <v>447</v>
      </c>
      <c r="CL246" s="126" t="s">
        <v>447</v>
      </c>
      <c r="CM246" s="126" t="s">
        <v>447</v>
      </c>
      <c r="CO246" s="426"/>
      <c r="CP246" s="110" t="s">
        <v>447</v>
      </c>
      <c r="CQ246" s="110" t="s">
        <v>1525</v>
      </c>
      <c r="CR246" s="110" t="s">
        <v>1526</v>
      </c>
      <c r="CS246" s="110" t="s">
        <v>1527</v>
      </c>
      <c r="CT246" s="126" t="s">
        <v>447</v>
      </c>
      <c r="CU246" s="110" t="s">
        <v>447</v>
      </c>
      <c r="CV246" s="126" t="s">
        <v>447</v>
      </c>
      <c r="CW246" s="126" t="s">
        <v>447</v>
      </c>
      <c r="CX246" s="126" t="s">
        <v>447</v>
      </c>
      <c r="CY246" s="126" t="s">
        <v>447</v>
      </c>
      <c r="CZ246" s="126" t="s">
        <v>447</v>
      </c>
      <c r="DB246" s="426"/>
      <c r="DC246" s="110" t="s">
        <v>447</v>
      </c>
      <c r="DD246" s="110" t="s">
        <v>1525</v>
      </c>
      <c r="DE246" s="110" t="s">
        <v>1526</v>
      </c>
      <c r="DF246" s="110" t="s">
        <v>1527</v>
      </c>
      <c r="DG246" s="126" t="s">
        <v>447</v>
      </c>
      <c r="DH246" s="110" t="s">
        <v>447</v>
      </c>
      <c r="DI246" s="126" t="s">
        <v>447</v>
      </c>
      <c r="DJ246" s="126" t="s">
        <v>447</v>
      </c>
      <c r="DK246" s="126" t="s">
        <v>447</v>
      </c>
      <c r="DL246" s="126" t="s">
        <v>447</v>
      </c>
      <c r="DM246" s="126" t="s">
        <v>447</v>
      </c>
      <c r="DO246" s="426"/>
      <c r="DP246" s="110" t="s">
        <v>447</v>
      </c>
      <c r="DQ246" s="110" t="s">
        <v>1525</v>
      </c>
      <c r="DR246" s="110" t="s">
        <v>1526</v>
      </c>
      <c r="DS246" s="110" t="s">
        <v>1527</v>
      </c>
      <c r="DT246" s="126" t="s">
        <v>447</v>
      </c>
      <c r="DU246" s="110" t="s">
        <v>447</v>
      </c>
      <c r="DV246" s="126" t="s">
        <v>447</v>
      </c>
      <c r="DW246" s="126" t="s">
        <v>447</v>
      </c>
      <c r="DX246" s="126" t="s">
        <v>447</v>
      </c>
      <c r="DY246" s="126" t="s">
        <v>447</v>
      </c>
      <c r="DZ246" s="126" t="s">
        <v>447</v>
      </c>
    </row>
    <row r="247" spans="2:130" s="3" customFormat="1" x14ac:dyDescent="0.25">
      <c r="B247" s="426"/>
      <c r="C247" s="110" t="s">
        <v>447</v>
      </c>
      <c r="D247" s="110" t="s">
        <v>447</v>
      </c>
      <c r="E247" s="110" t="s">
        <v>447</v>
      </c>
      <c r="F247" s="110" t="s">
        <v>447</v>
      </c>
      <c r="G247" s="126" t="s">
        <v>447</v>
      </c>
      <c r="H247" s="110" t="s">
        <v>447</v>
      </c>
      <c r="I247" s="126" t="s">
        <v>447</v>
      </c>
      <c r="J247" s="126" t="s">
        <v>447</v>
      </c>
      <c r="K247" s="126" t="s">
        <v>447</v>
      </c>
      <c r="L247" s="126" t="s">
        <v>447</v>
      </c>
      <c r="M247" s="126" t="s">
        <v>447</v>
      </c>
      <c r="N247" s="3" t="s">
        <v>447</v>
      </c>
      <c r="O247" s="426"/>
      <c r="P247" s="110" t="s">
        <v>447</v>
      </c>
      <c r="Q247" s="110" t="s">
        <v>447</v>
      </c>
      <c r="R247" s="110" t="s">
        <v>447</v>
      </c>
      <c r="S247" s="110" t="s">
        <v>447</v>
      </c>
      <c r="T247" s="126" t="s">
        <v>447</v>
      </c>
      <c r="U247" s="110" t="s">
        <v>447</v>
      </c>
      <c r="V247" s="126" t="s">
        <v>447</v>
      </c>
      <c r="W247" s="126" t="s">
        <v>447</v>
      </c>
      <c r="X247" s="126" t="s">
        <v>447</v>
      </c>
      <c r="Y247" s="126" t="s">
        <v>447</v>
      </c>
      <c r="Z247" s="126" t="s">
        <v>447</v>
      </c>
      <c r="AB247" s="426"/>
      <c r="AC247" s="110" t="s">
        <v>447</v>
      </c>
      <c r="AD247" s="110" t="s">
        <v>447</v>
      </c>
      <c r="AE247" s="110" t="s">
        <v>447</v>
      </c>
      <c r="AF247" s="110" t="s">
        <v>447</v>
      </c>
      <c r="AG247" s="126" t="s">
        <v>447</v>
      </c>
      <c r="AH247" s="110" t="s">
        <v>447</v>
      </c>
      <c r="AI247" s="126" t="s">
        <v>447</v>
      </c>
      <c r="AJ247" s="126" t="s">
        <v>447</v>
      </c>
      <c r="AK247" s="126" t="s">
        <v>447</v>
      </c>
      <c r="AL247" s="126" t="s">
        <v>447</v>
      </c>
      <c r="AM247" s="126" t="s">
        <v>447</v>
      </c>
      <c r="AO247" s="426"/>
      <c r="AP247" s="110" t="s">
        <v>447</v>
      </c>
      <c r="AQ247" s="110" t="s">
        <v>447</v>
      </c>
      <c r="AR247" s="110" t="s">
        <v>447</v>
      </c>
      <c r="AS247" s="110" t="s">
        <v>447</v>
      </c>
      <c r="AT247" s="126" t="s">
        <v>447</v>
      </c>
      <c r="AU247" s="110" t="s">
        <v>447</v>
      </c>
      <c r="AV247" s="126" t="s">
        <v>447</v>
      </c>
      <c r="AW247" s="126" t="s">
        <v>447</v>
      </c>
      <c r="AX247" s="126" t="s">
        <v>447</v>
      </c>
      <c r="AY247" s="126" t="s">
        <v>447</v>
      </c>
      <c r="AZ247" s="126" t="s">
        <v>447</v>
      </c>
      <c r="BB247" s="426"/>
      <c r="BC247" s="110" t="s">
        <v>447</v>
      </c>
      <c r="BD247" s="110" t="s">
        <v>447</v>
      </c>
      <c r="BE247" s="110" t="s">
        <v>447</v>
      </c>
      <c r="BF247" s="110" t="s">
        <v>447</v>
      </c>
      <c r="BG247" s="126" t="s">
        <v>447</v>
      </c>
      <c r="BH247" s="110" t="s">
        <v>447</v>
      </c>
      <c r="BI247" s="126" t="s">
        <v>447</v>
      </c>
      <c r="BJ247" s="126" t="s">
        <v>447</v>
      </c>
      <c r="BK247" s="126" t="s">
        <v>447</v>
      </c>
      <c r="BL247" s="126" t="s">
        <v>447</v>
      </c>
      <c r="BM247" s="126" t="s">
        <v>447</v>
      </c>
      <c r="BO247" s="426"/>
      <c r="BP247" s="110" t="s">
        <v>447</v>
      </c>
      <c r="BQ247" s="110" t="s">
        <v>447</v>
      </c>
      <c r="BR247" s="110" t="s">
        <v>447</v>
      </c>
      <c r="BS247" s="110" t="s">
        <v>447</v>
      </c>
      <c r="BT247" s="126" t="s">
        <v>447</v>
      </c>
      <c r="BU247" s="110" t="s">
        <v>447</v>
      </c>
      <c r="BV247" s="126" t="s">
        <v>447</v>
      </c>
      <c r="BW247" s="126" t="s">
        <v>447</v>
      </c>
      <c r="BX247" s="126" t="s">
        <v>447</v>
      </c>
      <c r="BY247" s="126" t="s">
        <v>447</v>
      </c>
      <c r="BZ247" s="126" t="s">
        <v>447</v>
      </c>
      <c r="CB247" s="426"/>
      <c r="CC247" s="110" t="s">
        <v>447</v>
      </c>
      <c r="CD247" s="110" t="s">
        <v>447</v>
      </c>
      <c r="CE247" s="110" t="s">
        <v>447</v>
      </c>
      <c r="CF247" s="110" t="s">
        <v>447</v>
      </c>
      <c r="CG247" s="126" t="s">
        <v>447</v>
      </c>
      <c r="CH247" s="110" t="s">
        <v>447</v>
      </c>
      <c r="CI247" s="126" t="s">
        <v>447</v>
      </c>
      <c r="CJ247" s="126" t="s">
        <v>447</v>
      </c>
      <c r="CK247" s="126" t="s">
        <v>447</v>
      </c>
      <c r="CL247" s="126" t="s">
        <v>447</v>
      </c>
      <c r="CM247" s="126" t="s">
        <v>447</v>
      </c>
      <c r="CO247" s="426"/>
      <c r="CP247" s="110" t="s">
        <v>447</v>
      </c>
      <c r="CQ247" s="110" t="s">
        <v>447</v>
      </c>
      <c r="CR247" s="110" t="s">
        <v>447</v>
      </c>
      <c r="CS247" s="110" t="s">
        <v>447</v>
      </c>
      <c r="CT247" s="126" t="s">
        <v>447</v>
      </c>
      <c r="CU247" s="110" t="s">
        <v>447</v>
      </c>
      <c r="CV247" s="126" t="s">
        <v>447</v>
      </c>
      <c r="CW247" s="126" t="s">
        <v>447</v>
      </c>
      <c r="CX247" s="126" t="s">
        <v>447</v>
      </c>
      <c r="CY247" s="126" t="s">
        <v>447</v>
      </c>
      <c r="CZ247" s="126" t="s">
        <v>447</v>
      </c>
      <c r="DB247" s="426"/>
      <c r="DC247" s="110" t="s">
        <v>447</v>
      </c>
      <c r="DD247" s="110" t="s">
        <v>447</v>
      </c>
      <c r="DE247" s="110" t="s">
        <v>447</v>
      </c>
      <c r="DF247" s="110" t="s">
        <v>447</v>
      </c>
      <c r="DG247" s="126" t="s">
        <v>447</v>
      </c>
      <c r="DH247" s="110" t="s">
        <v>447</v>
      </c>
      <c r="DI247" s="126" t="s">
        <v>447</v>
      </c>
      <c r="DJ247" s="126" t="s">
        <v>447</v>
      </c>
      <c r="DK247" s="126" t="s">
        <v>447</v>
      </c>
      <c r="DL247" s="126" t="s">
        <v>447</v>
      </c>
      <c r="DM247" s="126" t="s">
        <v>447</v>
      </c>
      <c r="DO247" s="426"/>
      <c r="DP247" s="110" t="s">
        <v>447</v>
      </c>
      <c r="DQ247" s="110" t="s">
        <v>447</v>
      </c>
      <c r="DR247" s="110" t="s">
        <v>447</v>
      </c>
      <c r="DS247" s="110" t="s">
        <v>447</v>
      </c>
      <c r="DT247" s="126" t="s">
        <v>447</v>
      </c>
      <c r="DU247" s="110" t="s">
        <v>447</v>
      </c>
      <c r="DV247" s="126" t="s">
        <v>447</v>
      </c>
      <c r="DW247" s="126" t="s">
        <v>447</v>
      </c>
      <c r="DX247" s="126" t="s">
        <v>447</v>
      </c>
      <c r="DY247" s="126" t="s">
        <v>447</v>
      </c>
      <c r="DZ247" s="126" t="s">
        <v>447</v>
      </c>
    </row>
    <row r="248" spans="2:130" s="3" customFormat="1" x14ac:dyDescent="0.25">
      <c r="C248" s="3" t="s">
        <v>447</v>
      </c>
      <c r="D248" s="3" t="s">
        <v>447</v>
      </c>
      <c r="E248" s="3" t="s">
        <v>447</v>
      </c>
      <c r="F248" s="3" t="s">
        <v>447</v>
      </c>
      <c r="G248" s="3" t="s">
        <v>447</v>
      </c>
      <c r="H248" s="3" t="s">
        <v>447</v>
      </c>
      <c r="I248" s="3" t="s">
        <v>447</v>
      </c>
      <c r="J248" s="3" t="s">
        <v>447</v>
      </c>
      <c r="K248" s="3" t="s">
        <v>447</v>
      </c>
      <c r="L248" s="3" t="s">
        <v>447</v>
      </c>
      <c r="M248" s="3" t="s">
        <v>447</v>
      </c>
      <c r="N248" s="3" t="s">
        <v>447</v>
      </c>
      <c r="P248" s="3" t="s">
        <v>447</v>
      </c>
      <c r="Q248" s="3" t="s">
        <v>447</v>
      </c>
      <c r="R248" s="3" t="s">
        <v>447</v>
      </c>
      <c r="S248" s="3" t="s">
        <v>447</v>
      </c>
      <c r="T248" s="3" t="s">
        <v>447</v>
      </c>
      <c r="U248" s="3" t="s">
        <v>447</v>
      </c>
      <c r="V248" s="3" t="s">
        <v>447</v>
      </c>
      <c r="W248" s="3" t="s">
        <v>447</v>
      </c>
      <c r="X248" s="3" t="s">
        <v>447</v>
      </c>
      <c r="Y248" s="3" t="s">
        <v>447</v>
      </c>
      <c r="Z248" s="3" t="s">
        <v>447</v>
      </c>
      <c r="AC248" s="3" t="s">
        <v>447</v>
      </c>
      <c r="AD248" s="3" t="s">
        <v>447</v>
      </c>
      <c r="AE248" s="3" t="s">
        <v>447</v>
      </c>
      <c r="AF248" s="3" t="s">
        <v>447</v>
      </c>
      <c r="AG248" s="3" t="s">
        <v>447</v>
      </c>
      <c r="AH248" s="3" t="s">
        <v>447</v>
      </c>
      <c r="AI248" s="3" t="s">
        <v>447</v>
      </c>
      <c r="AJ248" s="3" t="s">
        <v>447</v>
      </c>
      <c r="AK248" s="3" t="s">
        <v>447</v>
      </c>
      <c r="AL248" s="3" t="s">
        <v>447</v>
      </c>
      <c r="AM248" s="3" t="s">
        <v>447</v>
      </c>
      <c r="AP248" s="3" t="s">
        <v>447</v>
      </c>
      <c r="AQ248" s="3" t="s">
        <v>447</v>
      </c>
      <c r="AR248" s="3" t="s">
        <v>447</v>
      </c>
      <c r="AS248" s="3" t="s">
        <v>447</v>
      </c>
      <c r="AT248" s="3" t="s">
        <v>447</v>
      </c>
      <c r="AU248" s="3" t="s">
        <v>447</v>
      </c>
      <c r="AV248" s="3" t="s">
        <v>447</v>
      </c>
      <c r="AW248" s="3" t="s">
        <v>447</v>
      </c>
      <c r="AX248" s="3" t="s">
        <v>447</v>
      </c>
      <c r="AY248" s="3" t="s">
        <v>447</v>
      </c>
      <c r="AZ248" s="3" t="s">
        <v>447</v>
      </c>
      <c r="BC248" s="3" t="s">
        <v>447</v>
      </c>
      <c r="BD248" s="3" t="s">
        <v>447</v>
      </c>
      <c r="BE248" s="3" t="s">
        <v>447</v>
      </c>
      <c r="BF248" s="3" t="s">
        <v>447</v>
      </c>
      <c r="BG248" s="3" t="s">
        <v>447</v>
      </c>
      <c r="BH248" s="3" t="s">
        <v>447</v>
      </c>
      <c r="BI248" s="3" t="s">
        <v>447</v>
      </c>
      <c r="BJ248" s="3" t="s">
        <v>447</v>
      </c>
      <c r="BK248" s="3" t="s">
        <v>447</v>
      </c>
      <c r="BL248" s="3" t="s">
        <v>447</v>
      </c>
      <c r="BM248" s="3" t="s">
        <v>447</v>
      </c>
      <c r="BP248" s="3" t="s">
        <v>447</v>
      </c>
      <c r="BQ248" s="3" t="s">
        <v>447</v>
      </c>
      <c r="BR248" s="3" t="s">
        <v>447</v>
      </c>
      <c r="BS248" s="3" t="s">
        <v>447</v>
      </c>
      <c r="BT248" s="3" t="s">
        <v>447</v>
      </c>
      <c r="BU248" s="3" t="s">
        <v>447</v>
      </c>
      <c r="BV248" s="3" t="s">
        <v>447</v>
      </c>
      <c r="BW248" s="3" t="s">
        <v>447</v>
      </c>
      <c r="BX248" s="3" t="s">
        <v>447</v>
      </c>
      <c r="BY248" s="3" t="s">
        <v>447</v>
      </c>
      <c r="BZ248" s="3" t="s">
        <v>447</v>
      </c>
      <c r="CC248" s="3" t="s">
        <v>447</v>
      </c>
      <c r="CD248" s="3" t="s">
        <v>447</v>
      </c>
      <c r="CE248" s="3" t="s">
        <v>447</v>
      </c>
      <c r="CF248" s="3" t="s">
        <v>447</v>
      </c>
      <c r="CG248" s="3" t="s">
        <v>447</v>
      </c>
      <c r="CH248" s="3" t="s">
        <v>447</v>
      </c>
      <c r="CI248" s="3" t="s">
        <v>447</v>
      </c>
      <c r="CJ248" s="3" t="s">
        <v>447</v>
      </c>
      <c r="CK248" s="3" t="s">
        <v>447</v>
      </c>
      <c r="CL248" s="3" t="s">
        <v>447</v>
      </c>
      <c r="CM248" s="3" t="s">
        <v>447</v>
      </c>
      <c r="CP248" s="3" t="s">
        <v>447</v>
      </c>
      <c r="CQ248" s="3" t="s">
        <v>447</v>
      </c>
      <c r="CR248" s="3" t="s">
        <v>447</v>
      </c>
      <c r="CS248" s="3" t="s">
        <v>447</v>
      </c>
      <c r="CT248" s="3" t="s">
        <v>447</v>
      </c>
      <c r="CU248" s="3" t="s">
        <v>447</v>
      </c>
      <c r="CV248" s="3" t="s">
        <v>447</v>
      </c>
      <c r="CW248" s="3" t="s">
        <v>447</v>
      </c>
      <c r="CX248" s="3" t="s">
        <v>447</v>
      </c>
      <c r="CY248" s="3" t="s">
        <v>447</v>
      </c>
      <c r="CZ248" s="3" t="s">
        <v>447</v>
      </c>
      <c r="DC248" s="3" t="s">
        <v>447</v>
      </c>
      <c r="DD248" s="3" t="s">
        <v>447</v>
      </c>
      <c r="DE248" s="3" t="s">
        <v>447</v>
      </c>
      <c r="DF248" s="3" t="s">
        <v>447</v>
      </c>
      <c r="DG248" s="3" t="s">
        <v>447</v>
      </c>
      <c r="DH248" s="3" t="s">
        <v>447</v>
      </c>
      <c r="DI248" s="3" t="s">
        <v>447</v>
      </c>
      <c r="DJ248" s="3" t="s">
        <v>447</v>
      </c>
      <c r="DK248" s="3" t="s">
        <v>447</v>
      </c>
      <c r="DL248" s="3" t="s">
        <v>447</v>
      </c>
      <c r="DM248" s="3" t="s">
        <v>447</v>
      </c>
      <c r="DP248" s="3" t="s">
        <v>447</v>
      </c>
      <c r="DQ248" s="3" t="s">
        <v>447</v>
      </c>
      <c r="DR248" s="3" t="s">
        <v>447</v>
      </c>
      <c r="DS248" s="3" t="s">
        <v>447</v>
      </c>
      <c r="DT248" s="3" t="s">
        <v>447</v>
      </c>
      <c r="DU248" s="3" t="s">
        <v>447</v>
      </c>
      <c r="DV248" s="3" t="s">
        <v>447</v>
      </c>
      <c r="DW248" s="3" t="s">
        <v>447</v>
      </c>
      <c r="DX248" s="3" t="s">
        <v>447</v>
      </c>
      <c r="DY248" s="3" t="s">
        <v>447</v>
      </c>
      <c r="DZ248" s="3" t="s">
        <v>447</v>
      </c>
    </row>
    <row r="249" spans="2:130" s="3" customFormat="1" ht="15" customHeight="1" x14ac:dyDescent="0.25">
      <c r="B249" s="427" t="s">
        <v>428</v>
      </c>
      <c r="C249" s="122" t="s">
        <v>808</v>
      </c>
      <c r="D249" s="122" t="s">
        <v>828</v>
      </c>
      <c r="E249" s="122" t="s">
        <v>848</v>
      </c>
      <c r="F249" s="122" t="s">
        <v>868</v>
      </c>
      <c r="G249" s="122" t="s">
        <v>888</v>
      </c>
      <c r="H249" s="122" t="s">
        <v>908</v>
      </c>
      <c r="I249" s="122" t="s">
        <v>928</v>
      </c>
      <c r="J249" s="122" t="s">
        <v>948</v>
      </c>
      <c r="K249" s="122" t="s">
        <v>968</v>
      </c>
      <c r="L249" s="122" t="s">
        <v>988</v>
      </c>
      <c r="M249" s="122" t="s">
        <v>788</v>
      </c>
      <c r="N249" s="3" t="s">
        <v>447</v>
      </c>
      <c r="O249" s="427" t="s">
        <v>429</v>
      </c>
      <c r="P249" s="122" t="s">
        <v>809</v>
      </c>
      <c r="Q249" s="122" t="s">
        <v>829</v>
      </c>
      <c r="R249" s="122" t="s">
        <v>849</v>
      </c>
      <c r="S249" s="122" t="s">
        <v>869</v>
      </c>
      <c r="T249" s="122" t="s">
        <v>889</v>
      </c>
      <c r="U249" s="122" t="s">
        <v>909</v>
      </c>
      <c r="V249" s="122" t="s">
        <v>929</v>
      </c>
      <c r="W249" s="122" t="s">
        <v>949</v>
      </c>
      <c r="X249" s="122" t="s">
        <v>969</v>
      </c>
      <c r="Y249" s="122" t="s">
        <v>989</v>
      </c>
      <c r="Z249" s="122" t="s">
        <v>789</v>
      </c>
      <c r="AB249" s="427" t="s">
        <v>430</v>
      </c>
      <c r="AC249" s="122" t="s">
        <v>810</v>
      </c>
      <c r="AD249" s="122" t="s">
        <v>830</v>
      </c>
      <c r="AE249" s="122" t="s">
        <v>850</v>
      </c>
      <c r="AF249" s="122" t="s">
        <v>870</v>
      </c>
      <c r="AG249" s="122" t="s">
        <v>890</v>
      </c>
      <c r="AH249" s="122" t="s">
        <v>910</v>
      </c>
      <c r="AI249" s="122" t="s">
        <v>930</v>
      </c>
      <c r="AJ249" s="122" t="s">
        <v>950</v>
      </c>
      <c r="AK249" s="122" t="s">
        <v>970</v>
      </c>
      <c r="AL249" s="122" t="s">
        <v>990</v>
      </c>
      <c r="AM249" s="122" t="s">
        <v>790</v>
      </c>
      <c r="AO249" s="427" t="s">
        <v>431</v>
      </c>
      <c r="AP249" s="122" t="s">
        <v>811</v>
      </c>
      <c r="AQ249" s="122" t="s">
        <v>831</v>
      </c>
      <c r="AR249" s="122" t="s">
        <v>851</v>
      </c>
      <c r="AS249" s="122" t="s">
        <v>871</v>
      </c>
      <c r="AT249" s="122" t="s">
        <v>891</v>
      </c>
      <c r="AU249" s="122" t="s">
        <v>911</v>
      </c>
      <c r="AV249" s="122" t="s">
        <v>931</v>
      </c>
      <c r="AW249" s="122" t="s">
        <v>951</v>
      </c>
      <c r="AX249" s="122" t="s">
        <v>971</v>
      </c>
      <c r="AY249" s="122" t="s">
        <v>991</v>
      </c>
      <c r="AZ249" s="122" t="s">
        <v>791</v>
      </c>
      <c r="BB249" s="427" t="s">
        <v>432</v>
      </c>
      <c r="BC249" s="122" t="s">
        <v>812</v>
      </c>
      <c r="BD249" s="122" t="s">
        <v>832</v>
      </c>
      <c r="BE249" s="122" t="s">
        <v>852</v>
      </c>
      <c r="BF249" s="122" t="s">
        <v>872</v>
      </c>
      <c r="BG249" s="122" t="s">
        <v>892</v>
      </c>
      <c r="BH249" s="122" t="s">
        <v>912</v>
      </c>
      <c r="BI249" s="122" t="s">
        <v>932</v>
      </c>
      <c r="BJ249" s="122" t="s">
        <v>952</v>
      </c>
      <c r="BK249" s="122" t="s">
        <v>972</v>
      </c>
      <c r="BL249" s="122" t="s">
        <v>992</v>
      </c>
      <c r="BM249" s="122" t="s">
        <v>792</v>
      </c>
      <c r="BO249" s="427" t="s">
        <v>433</v>
      </c>
      <c r="BP249" s="122" t="s">
        <v>813</v>
      </c>
      <c r="BQ249" s="122" t="s">
        <v>833</v>
      </c>
      <c r="BR249" s="122" t="s">
        <v>853</v>
      </c>
      <c r="BS249" s="122" t="s">
        <v>873</v>
      </c>
      <c r="BT249" s="122" t="s">
        <v>893</v>
      </c>
      <c r="BU249" s="122" t="s">
        <v>913</v>
      </c>
      <c r="BV249" s="122" t="s">
        <v>933</v>
      </c>
      <c r="BW249" s="122" t="s">
        <v>953</v>
      </c>
      <c r="BX249" s="122" t="s">
        <v>973</v>
      </c>
      <c r="BY249" s="122" t="s">
        <v>993</v>
      </c>
      <c r="BZ249" s="122" t="s">
        <v>793</v>
      </c>
      <c r="CB249" s="427" t="s">
        <v>434</v>
      </c>
      <c r="CC249" s="122" t="s">
        <v>814</v>
      </c>
      <c r="CD249" s="122" t="s">
        <v>834</v>
      </c>
      <c r="CE249" s="122" t="s">
        <v>854</v>
      </c>
      <c r="CF249" s="122" t="s">
        <v>874</v>
      </c>
      <c r="CG249" s="122" t="s">
        <v>894</v>
      </c>
      <c r="CH249" s="122" t="s">
        <v>914</v>
      </c>
      <c r="CI249" s="122" t="s">
        <v>934</v>
      </c>
      <c r="CJ249" s="122" t="s">
        <v>954</v>
      </c>
      <c r="CK249" s="122" t="s">
        <v>974</v>
      </c>
      <c r="CL249" s="122" t="s">
        <v>994</v>
      </c>
      <c r="CM249" s="122" t="s">
        <v>794</v>
      </c>
      <c r="CO249" s="427" t="s">
        <v>435</v>
      </c>
      <c r="CP249" s="122" t="s">
        <v>815</v>
      </c>
      <c r="CQ249" s="122" t="s">
        <v>835</v>
      </c>
      <c r="CR249" s="122" t="s">
        <v>855</v>
      </c>
      <c r="CS249" s="122" t="s">
        <v>875</v>
      </c>
      <c r="CT249" s="122" t="s">
        <v>895</v>
      </c>
      <c r="CU249" s="122" t="s">
        <v>915</v>
      </c>
      <c r="CV249" s="122" t="s">
        <v>935</v>
      </c>
      <c r="CW249" s="122" t="s">
        <v>955</v>
      </c>
      <c r="CX249" s="122" t="s">
        <v>975</v>
      </c>
      <c r="CY249" s="122" t="s">
        <v>995</v>
      </c>
      <c r="CZ249" s="122" t="s">
        <v>795</v>
      </c>
      <c r="DB249" s="427" t="s">
        <v>436</v>
      </c>
      <c r="DC249" s="122" t="s">
        <v>816</v>
      </c>
      <c r="DD249" s="122" t="s">
        <v>836</v>
      </c>
      <c r="DE249" s="122" t="s">
        <v>856</v>
      </c>
      <c r="DF249" s="122" t="s">
        <v>876</v>
      </c>
      <c r="DG249" s="122" t="s">
        <v>896</v>
      </c>
      <c r="DH249" s="122" t="s">
        <v>916</v>
      </c>
      <c r="DI249" s="122" t="s">
        <v>936</v>
      </c>
      <c r="DJ249" s="122" t="s">
        <v>956</v>
      </c>
      <c r="DK249" s="122" t="s">
        <v>976</v>
      </c>
      <c r="DL249" s="122" t="s">
        <v>996</v>
      </c>
      <c r="DM249" s="122" t="s">
        <v>796</v>
      </c>
      <c r="DO249" s="427" t="s">
        <v>437</v>
      </c>
      <c r="DP249" s="122" t="s">
        <v>817</v>
      </c>
      <c r="DQ249" s="122" t="s">
        <v>837</v>
      </c>
      <c r="DR249" s="122" t="s">
        <v>857</v>
      </c>
      <c r="DS249" s="122" t="s">
        <v>877</v>
      </c>
      <c r="DT249" s="122" t="s">
        <v>897</v>
      </c>
      <c r="DU249" s="122" t="s">
        <v>917</v>
      </c>
      <c r="DV249" s="122" t="s">
        <v>937</v>
      </c>
      <c r="DW249" s="122" t="s">
        <v>957</v>
      </c>
      <c r="DX249" s="122" t="s">
        <v>977</v>
      </c>
      <c r="DY249" s="122" t="s">
        <v>997</v>
      </c>
      <c r="DZ249" s="122" t="s">
        <v>797</v>
      </c>
    </row>
    <row r="250" spans="2:130" s="3" customFormat="1" x14ac:dyDescent="0.25">
      <c r="B250" s="426"/>
      <c r="C250" s="110" t="s">
        <v>1465</v>
      </c>
      <c r="D250" s="126" t="s">
        <v>447</v>
      </c>
      <c r="E250" s="126" t="s">
        <v>447</v>
      </c>
      <c r="F250" s="126" t="s">
        <v>447</v>
      </c>
      <c r="G250" s="126" t="s">
        <v>447</v>
      </c>
      <c r="H250" s="126" t="s">
        <v>447</v>
      </c>
      <c r="I250" s="126" t="s">
        <v>447</v>
      </c>
      <c r="J250" s="126" t="s">
        <v>447</v>
      </c>
      <c r="K250" s="126" t="s">
        <v>447</v>
      </c>
      <c r="L250" s="126" t="s">
        <v>447</v>
      </c>
      <c r="M250" s="126" t="s">
        <v>447</v>
      </c>
      <c r="N250" s="3" t="s">
        <v>447</v>
      </c>
      <c r="O250" s="426"/>
      <c r="P250" s="110" t="s">
        <v>1465</v>
      </c>
      <c r="Q250" s="126" t="s">
        <v>447</v>
      </c>
      <c r="R250" s="126" t="s">
        <v>447</v>
      </c>
      <c r="S250" s="126" t="s">
        <v>447</v>
      </c>
      <c r="T250" s="126" t="s">
        <v>447</v>
      </c>
      <c r="U250" s="126" t="s">
        <v>447</v>
      </c>
      <c r="V250" s="126" t="s">
        <v>447</v>
      </c>
      <c r="W250" s="126" t="s">
        <v>447</v>
      </c>
      <c r="X250" s="126" t="s">
        <v>447</v>
      </c>
      <c r="Y250" s="126" t="s">
        <v>447</v>
      </c>
      <c r="Z250" s="126" t="s">
        <v>447</v>
      </c>
      <c r="AB250" s="426"/>
      <c r="AC250" s="110" t="s">
        <v>1465</v>
      </c>
      <c r="AD250" s="126" t="s">
        <v>447</v>
      </c>
      <c r="AE250" s="126" t="s">
        <v>447</v>
      </c>
      <c r="AF250" s="126" t="s">
        <v>447</v>
      </c>
      <c r="AG250" s="126" t="s">
        <v>447</v>
      </c>
      <c r="AH250" s="126" t="s">
        <v>447</v>
      </c>
      <c r="AI250" s="126" t="s">
        <v>447</v>
      </c>
      <c r="AJ250" s="126" t="s">
        <v>447</v>
      </c>
      <c r="AK250" s="126" t="s">
        <v>447</v>
      </c>
      <c r="AL250" s="126" t="s">
        <v>447</v>
      </c>
      <c r="AM250" s="126" t="s">
        <v>447</v>
      </c>
      <c r="AO250" s="426"/>
      <c r="AP250" s="110" t="s">
        <v>1465</v>
      </c>
      <c r="AQ250" s="126" t="s">
        <v>447</v>
      </c>
      <c r="AR250" s="126" t="s">
        <v>447</v>
      </c>
      <c r="AS250" s="126" t="s">
        <v>447</v>
      </c>
      <c r="AT250" s="126" t="s">
        <v>447</v>
      </c>
      <c r="AU250" s="126" t="s">
        <v>447</v>
      </c>
      <c r="AV250" s="126" t="s">
        <v>447</v>
      </c>
      <c r="AW250" s="126" t="s">
        <v>447</v>
      </c>
      <c r="AX250" s="126" t="s">
        <v>447</v>
      </c>
      <c r="AY250" s="126" t="s">
        <v>447</v>
      </c>
      <c r="AZ250" s="126" t="s">
        <v>447</v>
      </c>
      <c r="BB250" s="426"/>
      <c r="BC250" s="110" t="s">
        <v>1465</v>
      </c>
      <c r="BD250" s="126" t="s">
        <v>447</v>
      </c>
      <c r="BE250" s="126" t="s">
        <v>447</v>
      </c>
      <c r="BF250" s="126" t="s">
        <v>447</v>
      </c>
      <c r="BG250" s="126" t="s">
        <v>447</v>
      </c>
      <c r="BH250" s="126" t="s">
        <v>447</v>
      </c>
      <c r="BI250" s="126" t="s">
        <v>447</v>
      </c>
      <c r="BJ250" s="126" t="s">
        <v>447</v>
      </c>
      <c r="BK250" s="126" t="s">
        <v>447</v>
      </c>
      <c r="BL250" s="126" t="s">
        <v>447</v>
      </c>
      <c r="BM250" s="126" t="s">
        <v>447</v>
      </c>
      <c r="BO250" s="426"/>
      <c r="BP250" s="110" t="s">
        <v>1465</v>
      </c>
      <c r="BQ250" s="126" t="s">
        <v>447</v>
      </c>
      <c r="BR250" s="126" t="s">
        <v>447</v>
      </c>
      <c r="BS250" s="126" t="s">
        <v>447</v>
      </c>
      <c r="BT250" s="126" t="s">
        <v>447</v>
      </c>
      <c r="BU250" s="126" t="s">
        <v>447</v>
      </c>
      <c r="BV250" s="126" t="s">
        <v>447</v>
      </c>
      <c r="BW250" s="126" t="s">
        <v>447</v>
      </c>
      <c r="BX250" s="126" t="s">
        <v>447</v>
      </c>
      <c r="BY250" s="126" t="s">
        <v>447</v>
      </c>
      <c r="BZ250" s="126" t="s">
        <v>447</v>
      </c>
      <c r="CB250" s="426"/>
      <c r="CC250" s="110" t="s">
        <v>1465</v>
      </c>
      <c r="CD250" s="126" t="s">
        <v>447</v>
      </c>
      <c r="CE250" s="126" t="s">
        <v>447</v>
      </c>
      <c r="CF250" s="126" t="s">
        <v>447</v>
      </c>
      <c r="CG250" s="126" t="s">
        <v>447</v>
      </c>
      <c r="CH250" s="126" t="s">
        <v>447</v>
      </c>
      <c r="CI250" s="126" t="s">
        <v>447</v>
      </c>
      <c r="CJ250" s="126" t="s">
        <v>447</v>
      </c>
      <c r="CK250" s="126" t="s">
        <v>447</v>
      </c>
      <c r="CL250" s="126" t="s">
        <v>447</v>
      </c>
      <c r="CM250" s="126" t="s">
        <v>447</v>
      </c>
      <c r="CO250" s="426"/>
      <c r="CP250" s="110" t="s">
        <v>1465</v>
      </c>
      <c r="CQ250" s="126" t="s">
        <v>447</v>
      </c>
      <c r="CR250" s="126" t="s">
        <v>447</v>
      </c>
      <c r="CS250" s="126" t="s">
        <v>447</v>
      </c>
      <c r="CT250" s="126" t="s">
        <v>447</v>
      </c>
      <c r="CU250" s="126" t="s">
        <v>447</v>
      </c>
      <c r="CV250" s="126" t="s">
        <v>447</v>
      </c>
      <c r="CW250" s="126" t="s">
        <v>447</v>
      </c>
      <c r="CX250" s="126" t="s">
        <v>447</v>
      </c>
      <c r="CY250" s="126" t="s">
        <v>447</v>
      </c>
      <c r="CZ250" s="126" t="s">
        <v>447</v>
      </c>
      <c r="DB250" s="426"/>
      <c r="DC250" s="110" t="s">
        <v>1465</v>
      </c>
      <c r="DD250" s="126" t="s">
        <v>447</v>
      </c>
      <c r="DE250" s="126" t="s">
        <v>447</v>
      </c>
      <c r="DF250" s="126" t="s">
        <v>447</v>
      </c>
      <c r="DG250" s="126" t="s">
        <v>447</v>
      </c>
      <c r="DH250" s="126" t="s">
        <v>447</v>
      </c>
      <c r="DI250" s="126" t="s">
        <v>447</v>
      </c>
      <c r="DJ250" s="126" t="s">
        <v>447</v>
      </c>
      <c r="DK250" s="126" t="s">
        <v>447</v>
      </c>
      <c r="DL250" s="126" t="s">
        <v>447</v>
      </c>
      <c r="DM250" s="126" t="s">
        <v>447</v>
      </c>
      <c r="DO250" s="426"/>
      <c r="DP250" s="110" t="s">
        <v>1465</v>
      </c>
      <c r="DQ250" s="126" t="s">
        <v>447</v>
      </c>
      <c r="DR250" s="126" t="s">
        <v>447</v>
      </c>
      <c r="DS250" s="126" t="s">
        <v>447</v>
      </c>
      <c r="DT250" s="126" t="s">
        <v>447</v>
      </c>
      <c r="DU250" s="126" t="s">
        <v>447</v>
      </c>
      <c r="DV250" s="126" t="s">
        <v>447</v>
      </c>
      <c r="DW250" s="126" t="s">
        <v>447</v>
      </c>
      <c r="DX250" s="126" t="s">
        <v>447</v>
      </c>
      <c r="DY250" s="126" t="s">
        <v>447</v>
      </c>
      <c r="DZ250" s="126" t="s">
        <v>447</v>
      </c>
    </row>
    <row r="251" spans="2:130" s="3" customFormat="1" x14ac:dyDescent="0.25">
      <c r="B251" s="426"/>
      <c r="C251" s="110" t="s">
        <v>1475</v>
      </c>
      <c r="D251" s="126" t="s">
        <v>447</v>
      </c>
      <c r="E251" s="126" t="s">
        <v>447</v>
      </c>
      <c r="F251" s="126" t="s">
        <v>447</v>
      </c>
      <c r="G251" s="126" t="s">
        <v>447</v>
      </c>
      <c r="H251" s="126" t="s">
        <v>447</v>
      </c>
      <c r="I251" s="126" t="s">
        <v>447</v>
      </c>
      <c r="J251" s="126" t="s">
        <v>447</v>
      </c>
      <c r="K251" s="126" t="s">
        <v>447</v>
      </c>
      <c r="L251" s="126" t="s">
        <v>447</v>
      </c>
      <c r="M251" s="126" t="s">
        <v>447</v>
      </c>
      <c r="N251" s="3" t="s">
        <v>447</v>
      </c>
      <c r="O251" s="426"/>
      <c r="P251" s="110" t="s">
        <v>1475</v>
      </c>
      <c r="Q251" s="126" t="s">
        <v>447</v>
      </c>
      <c r="R251" s="126" t="s">
        <v>447</v>
      </c>
      <c r="S251" s="126" t="s">
        <v>447</v>
      </c>
      <c r="T251" s="126" t="s">
        <v>447</v>
      </c>
      <c r="U251" s="126" t="s">
        <v>447</v>
      </c>
      <c r="V251" s="126" t="s">
        <v>447</v>
      </c>
      <c r="W251" s="126" t="s">
        <v>447</v>
      </c>
      <c r="X251" s="126" t="s">
        <v>447</v>
      </c>
      <c r="Y251" s="126" t="s">
        <v>447</v>
      </c>
      <c r="Z251" s="126" t="s">
        <v>447</v>
      </c>
      <c r="AB251" s="426"/>
      <c r="AC251" s="110" t="s">
        <v>1484</v>
      </c>
      <c r="AD251" s="126" t="s">
        <v>447</v>
      </c>
      <c r="AE251" s="126" t="s">
        <v>447</v>
      </c>
      <c r="AF251" s="126" t="s">
        <v>447</v>
      </c>
      <c r="AG251" s="126" t="s">
        <v>447</v>
      </c>
      <c r="AH251" s="126" t="s">
        <v>447</v>
      </c>
      <c r="AI251" s="126" t="s">
        <v>447</v>
      </c>
      <c r="AJ251" s="126" t="s">
        <v>447</v>
      </c>
      <c r="AK251" s="126" t="s">
        <v>447</v>
      </c>
      <c r="AL251" s="126" t="s">
        <v>447</v>
      </c>
      <c r="AM251" s="126" t="s">
        <v>447</v>
      </c>
      <c r="AO251" s="426"/>
      <c r="AP251" s="110" t="s">
        <v>1475</v>
      </c>
      <c r="AQ251" s="126" t="s">
        <v>447</v>
      </c>
      <c r="AR251" s="126" t="s">
        <v>447</v>
      </c>
      <c r="AS251" s="126" t="s">
        <v>447</v>
      </c>
      <c r="AT251" s="126" t="s">
        <v>447</v>
      </c>
      <c r="AU251" s="126" t="s">
        <v>447</v>
      </c>
      <c r="AV251" s="126" t="s">
        <v>447</v>
      </c>
      <c r="AW251" s="126" t="s">
        <v>447</v>
      </c>
      <c r="AX251" s="126" t="s">
        <v>447</v>
      </c>
      <c r="AY251" s="126" t="s">
        <v>447</v>
      </c>
      <c r="AZ251" s="126" t="s">
        <v>447</v>
      </c>
      <c r="BB251" s="426"/>
      <c r="BC251" s="110" t="s">
        <v>1484</v>
      </c>
      <c r="BD251" s="126" t="s">
        <v>447</v>
      </c>
      <c r="BE251" s="126" t="s">
        <v>447</v>
      </c>
      <c r="BF251" s="126" t="s">
        <v>447</v>
      </c>
      <c r="BG251" s="126" t="s">
        <v>447</v>
      </c>
      <c r="BH251" s="126" t="s">
        <v>447</v>
      </c>
      <c r="BI251" s="126" t="s">
        <v>447</v>
      </c>
      <c r="BJ251" s="126" t="s">
        <v>447</v>
      </c>
      <c r="BK251" s="126" t="s">
        <v>447</v>
      </c>
      <c r="BL251" s="126" t="s">
        <v>447</v>
      </c>
      <c r="BM251" s="126" t="s">
        <v>447</v>
      </c>
      <c r="BO251" s="426"/>
      <c r="BP251" s="110" t="s">
        <v>1475</v>
      </c>
      <c r="BQ251" s="126" t="s">
        <v>447</v>
      </c>
      <c r="BR251" s="126" t="s">
        <v>447</v>
      </c>
      <c r="BS251" s="126" t="s">
        <v>447</v>
      </c>
      <c r="BT251" s="126" t="s">
        <v>447</v>
      </c>
      <c r="BU251" s="126" t="s">
        <v>447</v>
      </c>
      <c r="BV251" s="126" t="s">
        <v>447</v>
      </c>
      <c r="BW251" s="126" t="s">
        <v>447</v>
      </c>
      <c r="BX251" s="126" t="s">
        <v>447</v>
      </c>
      <c r="BY251" s="126" t="s">
        <v>447</v>
      </c>
      <c r="BZ251" s="126" t="s">
        <v>447</v>
      </c>
      <c r="CB251" s="426"/>
      <c r="CC251" s="110" t="s">
        <v>1484</v>
      </c>
      <c r="CD251" s="126" t="s">
        <v>447</v>
      </c>
      <c r="CE251" s="126" t="s">
        <v>447</v>
      </c>
      <c r="CF251" s="126" t="s">
        <v>447</v>
      </c>
      <c r="CG251" s="126" t="s">
        <v>447</v>
      </c>
      <c r="CH251" s="126" t="s">
        <v>447</v>
      </c>
      <c r="CI251" s="126" t="s">
        <v>447</v>
      </c>
      <c r="CJ251" s="126" t="s">
        <v>447</v>
      </c>
      <c r="CK251" s="126" t="s">
        <v>447</v>
      </c>
      <c r="CL251" s="126" t="s">
        <v>447</v>
      </c>
      <c r="CM251" s="126" t="s">
        <v>447</v>
      </c>
      <c r="CO251" s="426"/>
      <c r="CP251" s="110" t="s">
        <v>1475</v>
      </c>
      <c r="CQ251" s="126" t="s">
        <v>447</v>
      </c>
      <c r="CR251" s="126" t="s">
        <v>447</v>
      </c>
      <c r="CS251" s="126" t="s">
        <v>447</v>
      </c>
      <c r="CT251" s="126" t="s">
        <v>447</v>
      </c>
      <c r="CU251" s="126" t="s">
        <v>447</v>
      </c>
      <c r="CV251" s="126" t="s">
        <v>447</v>
      </c>
      <c r="CW251" s="126" t="s">
        <v>447</v>
      </c>
      <c r="CX251" s="126" t="s">
        <v>447</v>
      </c>
      <c r="CY251" s="126" t="s">
        <v>447</v>
      </c>
      <c r="CZ251" s="126" t="s">
        <v>447</v>
      </c>
      <c r="DB251" s="426"/>
      <c r="DC251" s="110" t="s">
        <v>1475</v>
      </c>
      <c r="DD251" s="126" t="s">
        <v>447</v>
      </c>
      <c r="DE251" s="126" t="s">
        <v>447</v>
      </c>
      <c r="DF251" s="126" t="s">
        <v>447</v>
      </c>
      <c r="DG251" s="126" t="s">
        <v>447</v>
      </c>
      <c r="DH251" s="126" t="s">
        <v>447</v>
      </c>
      <c r="DI251" s="126" t="s">
        <v>447</v>
      </c>
      <c r="DJ251" s="126" t="s">
        <v>447</v>
      </c>
      <c r="DK251" s="126" t="s">
        <v>447</v>
      </c>
      <c r="DL251" s="126" t="s">
        <v>447</v>
      </c>
      <c r="DM251" s="126" t="s">
        <v>447</v>
      </c>
      <c r="DO251" s="426"/>
      <c r="DP251" s="110" t="s">
        <v>1475</v>
      </c>
      <c r="DQ251" s="126" t="s">
        <v>447</v>
      </c>
      <c r="DR251" s="126" t="s">
        <v>447</v>
      </c>
      <c r="DS251" s="126" t="s">
        <v>447</v>
      </c>
      <c r="DT251" s="126" t="s">
        <v>447</v>
      </c>
      <c r="DU251" s="126" t="s">
        <v>447</v>
      </c>
      <c r="DV251" s="126" t="s">
        <v>447</v>
      </c>
      <c r="DW251" s="126" t="s">
        <v>447</v>
      </c>
      <c r="DX251" s="126" t="s">
        <v>447</v>
      </c>
      <c r="DY251" s="126" t="s">
        <v>447</v>
      </c>
      <c r="DZ251" s="126" t="s">
        <v>447</v>
      </c>
    </row>
    <row r="252" spans="2:130" s="3" customFormat="1" x14ac:dyDescent="0.25">
      <c r="B252" s="426"/>
      <c r="C252" s="110" t="s">
        <v>1484</v>
      </c>
      <c r="D252" s="126" t="s">
        <v>447</v>
      </c>
      <c r="E252" s="126" t="s">
        <v>447</v>
      </c>
      <c r="F252" s="126" t="s">
        <v>447</v>
      </c>
      <c r="G252" s="126" t="s">
        <v>447</v>
      </c>
      <c r="H252" s="126" t="s">
        <v>447</v>
      </c>
      <c r="I252" s="126" t="s">
        <v>447</v>
      </c>
      <c r="J252" s="126" t="s">
        <v>447</v>
      </c>
      <c r="K252" s="126" t="s">
        <v>447</v>
      </c>
      <c r="L252" s="126" t="s">
        <v>447</v>
      </c>
      <c r="M252" s="126" t="s">
        <v>447</v>
      </c>
      <c r="N252" s="3" t="s">
        <v>447</v>
      </c>
      <c r="O252" s="426"/>
      <c r="P252" s="110" t="s">
        <v>1484</v>
      </c>
      <c r="Q252" s="126" t="s">
        <v>447</v>
      </c>
      <c r="R252" s="126" t="s">
        <v>447</v>
      </c>
      <c r="S252" s="126" t="s">
        <v>447</v>
      </c>
      <c r="T252" s="126" t="s">
        <v>447</v>
      </c>
      <c r="U252" s="126" t="s">
        <v>447</v>
      </c>
      <c r="V252" s="126" t="s">
        <v>447</v>
      </c>
      <c r="W252" s="126" t="s">
        <v>447</v>
      </c>
      <c r="X252" s="126" t="s">
        <v>447</v>
      </c>
      <c r="Y252" s="126" t="s">
        <v>447</v>
      </c>
      <c r="Z252" s="126" t="s">
        <v>447</v>
      </c>
      <c r="AB252" s="426"/>
      <c r="AC252" s="110" t="s">
        <v>1504</v>
      </c>
      <c r="AD252" s="126" t="s">
        <v>447</v>
      </c>
      <c r="AE252" s="126" t="s">
        <v>447</v>
      </c>
      <c r="AF252" s="126" t="s">
        <v>447</v>
      </c>
      <c r="AG252" s="126" t="s">
        <v>447</v>
      </c>
      <c r="AH252" s="126" t="s">
        <v>447</v>
      </c>
      <c r="AI252" s="126" t="s">
        <v>447</v>
      </c>
      <c r="AJ252" s="126" t="s">
        <v>447</v>
      </c>
      <c r="AK252" s="126" t="s">
        <v>447</v>
      </c>
      <c r="AL252" s="126" t="s">
        <v>447</v>
      </c>
      <c r="AM252" s="126" t="s">
        <v>447</v>
      </c>
      <c r="AO252" s="426"/>
      <c r="AP252" s="110" t="s">
        <v>1484</v>
      </c>
      <c r="AQ252" s="126" t="s">
        <v>447</v>
      </c>
      <c r="AR252" s="126" t="s">
        <v>447</v>
      </c>
      <c r="AS252" s="126" t="s">
        <v>447</v>
      </c>
      <c r="AT252" s="126" t="s">
        <v>447</v>
      </c>
      <c r="AU252" s="126" t="s">
        <v>447</v>
      </c>
      <c r="AV252" s="126" t="s">
        <v>447</v>
      </c>
      <c r="AW252" s="126" t="s">
        <v>447</v>
      </c>
      <c r="AX252" s="126" t="s">
        <v>447</v>
      </c>
      <c r="AY252" s="126" t="s">
        <v>447</v>
      </c>
      <c r="AZ252" s="126" t="s">
        <v>447</v>
      </c>
      <c r="BB252" s="426"/>
      <c r="BC252" s="110" t="s">
        <v>1504</v>
      </c>
      <c r="BD252" s="126" t="s">
        <v>447</v>
      </c>
      <c r="BE252" s="126" t="s">
        <v>447</v>
      </c>
      <c r="BF252" s="126" t="s">
        <v>447</v>
      </c>
      <c r="BG252" s="126" t="s">
        <v>447</v>
      </c>
      <c r="BH252" s="126" t="s">
        <v>447</v>
      </c>
      <c r="BI252" s="126" t="s">
        <v>447</v>
      </c>
      <c r="BJ252" s="126" t="s">
        <v>447</v>
      </c>
      <c r="BK252" s="126" t="s">
        <v>447</v>
      </c>
      <c r="BL252" s="126" t="s">
        <v>447</v>
      </c>
      <c r="BM252" s="126" t="s">
        <v>447</v>
      </c>
      <c r="BO252" s="426"/>
      <c r="BP252" s="110" t="s">
        <v>1484</v>
      </c>
      <c r="BQ252" s="126" t="s">
        <v>447</v>
      </c>
      <c r="BR252" s="126" t="s">
        <v>447</v>
      </c>
      <c r="BS252" s="126" t="s">
        <v>447</v>
      </c>
      <c r="BT252" s="126" t="s">
        <v>447</v>
      </c>
      <c r="BU252" s="126" t="s">
        <v>447</v>
      </c>
      <c r="BV252" s="126" t="s">
        <v>447</v>
      </c>
      <c r="BW252" s="126" t="s">
        <v>447</v>
      </c>
      <c r="BX252" s="126" t="s">
        <v>447</v>
      </c>
      <c r="BY252" s="126" t="s">
        <v>447</v>
      </c>
      <c r="BZ252" s="126" t="s">
        <v>447</v>
      </c>
      <c r="CB252" s="426"/>
      <c r="CC252" s="110" t="s">
        <v>1504</v>
      </c>
      <c r="CD252" s="126" t="s">
        <v>447</v>
      </c>
      <c r="CE252" s="126" t="s">
        <v>447</v>
      </c>
      <c r="CF252" s="126" t="s">
        <v>447</v>
      </c>
      <c r="CG252" s="126" t="s">
        <v>447</v>
      </c>
      <c r="CH252" s="126" t="s">
        <v>447</v>
      </c>
      <c r="CI252" s="126" t="s">
        <v>447</v>
      </c>
      <c r="CJ252" s="126" t="s">
        <v>447</v>
      </c>
      <c r="CK252" s="126" t="s">
        <v>447</v>
      </c>
      <c r="CL252" s="126" t="s">
        <v>447</v>
      </c>
      <c r="CM252" s="126" t="s">
        <v>447</v>
      </c>
      <c r="CO252" s="426"/>
      <c r="CP252" s="110" t="s">
        <v>1484</v>
      </c>
      <c r="CQ252" s="126" t="s">
        <v>447</v>
      </c>
      <c r="CR252" s="126" t="s">
        <v>447</v>
      </c>
      <c r="CS252" s="126" t="s">
        <v>447</v>
      </c>
      <c r="CT252" s="126" t="s">
        <v>447</v>
      </c>
      <c r="CU252" s="126" t="s">
        <v>447</v>
      </c>
      <c r="CV252" s="126" t="s">
        <v>447</v>
      </c>
      <c r="CW252" s="126" t="s">
        <v>447</v>
      </c>
      <c r="CX252" s="126" t="s">
        <v>447</v>
      </c>
      <c r="CY252" s="126" t="s">
        <v>447</v>
      </c>
      <c r="CZ252" s="126" t="s">
        <v>447</v>
      </c>
      <c r="DB252" s="426"/>
      <c r="DC252" s="110" t="s">
        <v>1484</v>
      </c>
      <c r="DD252" s="126" t="s">
        <v>447</v>
      </c>
      <c r="DE252" s="126" t="s">
        <v>447</v>
      </c>
      <c r="DF252" s="126" t="s">
        <v>447</v>
      </c>
      <c r="DG252" s="126" t="s">
        <v>447</v>
      </c>
      <c r="DH252" s="126" t="s">
        <v>447</v>
      </c>
      <c r="DI252" s="126" t="s">
        <v>447</v>
      </c>
      <c r="DJ252" s="126" t="s">
        <v>447</v>
      </c>
      <c r="DK252" s="126" t="s">
        <v>447</v>
      </c>
      <c r="DL252" s="126" t="s">
        <v>447</v>
      </c>
      <c r="DM252" s="126" t="s">
        <v>447</v>
      </c>
      <c r="DO252" s="426"/>
      <c r="DP252" s="110" t="s">
        <v>1484</v>
      </c>
      <c r="DQ252" s="126" t="s">
        <v>447</v>
      </c>
      <c r="DR252" s="126" t="s">
        <v>447</v>
      </c>
      <c r="DS252" s="126" t="s">
        <v>447</v>
      </c>
      <c r="DT252" s="126" t="s">
        <v>447</v>
      </c>
      <c r="DU252" s="126" t="s">
        <v>447</v>
      </c>
      <c r="DV252" s="126" t="s">
        <v>447</v>
      </c>
      <c r="DW252" s="126" t="s">
        <v>447</v>
      </c>
      <c r="DX252" s="126" t="s">
        <v>447</v>
      </c>
      <c r="DY252" s="126" t="s">
        <v>447</v>
      </c>
      <c r="DZ252" s="126" t="s">
        <v>447</v>
      </c>
    </row>
    <row r="253" spans="2:130" s="3" customFormat="1" x14ac:dyDescent="0.25">
      <c r="B253" s="426"/>
      <c r="C253" s="110" t="s">
        <v>1494</v>
      </c>
      <c r="D253" s="126" t="s">
        <v>447</v>
      </c>
      <c r="E253" s="126" t="s">
        <v>447</v>
      </c>
      <c r="F253" s="126" t="s">
        <v>447</v>
      </c>
      <c r="G253" s="126" t="s">
        <v>447</v>
      </c>
      <c r="H253" s="126" t="s">
        <v>447</v>
      </c>
      <c r="I253" s="126" t="s">
        <v>447</v>
      </c>
      <c r="J253" s="126" t="s">
        <v>447</v>
      </c>
      <c r="K253" s="126" t="s">
        <v>447</v>
      </c>
      <c r="L253" s="126" t="s">
        <v>447</v>
      </c>
      <c r="M253" s="126" t="s">
        <v>447</v>
      </c>
      <c r="N253" s="3" t="s">
        <v>447</v>
      </c>
      <c r="O253" s="426"/>
      <c r="P253" s="110" t="s">
        <v>1494</v>
      </c>
      <c r="Q253" s="126" t="s">
        <v>447</v>
      </c>
      <c r="R253" s="126" t="s">
        <v>447</v>
      </c>
      <c r="S253" s="126" t="s">
        <v>447</v>
      </c>
      <c r="T253" s="126" t="s">
        <v>447</v>
      </c>
      <c r="U253" s="126" t="s">
        <v>447</v>
      </c>
      <c r="V253" s="126" t="s">
        <v>447</v>
      </c>
      <c r="W253" s="126" t="s">
        <v>447</v>
      </c>
      <c r="X253" s="126" t="s">
        <v>447</v>
      </c>
      <c r="Y253" s="126" t="s">
        <v>447</v>
      </c>
      <c r="Z253" s="126" t="s">
        <v>447</v>
      </c>
      <c r="AB253" s="426"/>
      <c r="AC253" s="110" t="s">
        <v>1514</v>
      </c>
      <c r="AD253" s="126" t="s">
        <v>447</v>
      </c>
      <c r="AE253" s="126" t="s">
        <v>447</v>
      </c>
      <c r="AF253" s="126" t="s">
        <v>447</v>
      </c>
      <c r="AG253" s="126" t="s">
        <v>447</v>
      </c>
      <c r="AH253" s="126" t="s">
        <v>447</v>
      </c>
      <c r="AI253" s="126" t="s">
        <v>447</v>
      </c>
      <c r="AJ253" s="126" t="s">
        <v>447</v>
      </c>
      <c r="AK253" s="126" t="s">
        <v>447</v>
      </c>
      <c r="AL253" s="126" t="s">
        <v>447</v>
      </c>
      <c r="AM253" s="126" t="s">
        <v>447</v>
      </c>
      <c r="AO253" s="426"/>
      <c r="AP253" s="110" t="s">
        <v>1494</v>
      </c>
      <c r="AQ253" s="126" t="s">
        <v>447</v>
      </c>
      <c r="AR253" s="126" t="s">
        <v>447</v>
      </c>
      <c r="AS253" s="126" t="s">
        <v>447</v>
      </c>
      <c r="AT253" s="126" t="s">
        <v>447</v>
      </c>
      <c r="AU253" s="126" t="s">
        <v>447</v>
      </c>
      <c r="AV253" s="126" t="s">
        <v>447</v>
      </c>
      <c r="AW253" s="126" t="s">
        <v>447</v>
      </c>
      <c r="AX253" s="126" t="s">
        <v>447</v>
      </c>
      <c r="AY253" s="126" t="s">
        <v>447</v>
      </c>
      <c r="AZ253" s="126" t="s">
        <v>447</v>
      </c>
      <c r="BB253" s="426"/>
      <c r="BC253" s="110" t="s">
        <v>1514</v>
      </c>
      <c r="BD253" s="126" t="s">
        <v>447</v>
      </c>
      <c r="BE253" s="126" t="s">
        <v>447</v>
      </c>
      <c r="BF253" s="126" t="s">
        <v>447</v>
      </c>
      <c r="BG253" s="126" t="s">
        <v>447</v>
      </c>
      <c r="BH253" s="126" t="s">
        <v>447</v>
      </c>
      <c r="BI253" s="126" t="s">
        <v>447</v>
      </c>
      <c r="BJ253" s="126" t="s">
        <v>447</v>
      </c>
      <c r="BK253" s="126" t="s">
        <v>447</v>
      </c>
      <c r="BL253" s="126" t="s">
        <v>447</v>
      </c>
      <c r="BM253" s="126" t="s">
        <v>447</v>
      </c>
      <c r="BO253" s="426"/>
      <c r="BP253" s="110" t="s">
        <v>1494</v>
      </c>
      <c r="BQ253" s="126" t="s">
        <v>447</v>
      </c>
      <c r="BR253" s="126" t="s">
        <v>447</v>
      </c>
      <c r="BS253" s="126" t="s">
        <v>447</v>
      </c>
      <c r="BT253" s="126" t="s">
        <v>447</v>
      </c>
      <c r="BU253" s="126" t="s">
        <v>447</v>
      </c>
      <c r="BV253" s="126" t="s">
        <v>447</v>
      </c>
      <c r="BW253" s="126" t="s">
        <v>447</v>
      </c>
      <c r="BX253" s="126" t="s">
        <v>447</v>
      </c>
      <c r="BY253" s="126" t="s">
        <v>447</v>
      </c>
      <c r="BZ253" s="126" t="s">
        <v>447</v>
      </c>
      <c r="CB253" s="426"/>
      <c r="CC253" s="110" t="s">
        <v>1514</v>
      </c>
      <c r="CD253" s="126" t="s">
        <v>447</v>
      </c>
      <c r="CE253" s="126" t="s">
        <v>447</v>
      </c>
      <c r="CF253" s="126" t="s">
        <v>447</v>
      </c>
      <c r="CG253" s="126" t="s">
        <v>447</v>
      </c>
      <c r="CH253" s="126" t="s">
        <v>447</v>
      </c>
      <c r="CI253" s="126" t="s">
        <v>447</v>
      </c>
      <c r="CJ253" s="126" t="s">
        <v>447</v>
      </c>
      <c r="CK253" s="126" t="s">
        <v>447</v>
      </c>
      <c r="CL253" s="126" t="s">
        <v>447</v>
      </c>
      <c r="CM253" s="126" t="s">
        <v>447</v>
      </c>
      <c r="CO253" s="426"/>
      <c r="CP253" s="110" t="s">
        <v>1494</v>
      </c>
      <c r="CQ253" s="126" t="s">
        <v>447</v>
      </c>
      <c r="CR253" s="126" t="s">
        <v>447</v>
      </c>
      <c r="CS253" s="126" t="s">
        <v>447</v>
      </c>
      <c r="CT253" s="126" t="s">
        <v>447</v>
      </c>
      <c r="CU253" s="126" t="s">
        <v>447</v>
      </c>
      <c r="CV253" s="126" t="s">
        <v>447</v>
      </c>
      <c r="CW253" s="126" t="s">
        <v>447</v>
      </c>
      <c r="CX253" s="126" t="s">
        <v>447</v>
      </c>
      <c r="CY253" s="126" t="s">
        <v>447</v>
      </c>
      <c r="CZ253" s="126" t="s">
        <v>447</v>
      </c>
      <c r="DB253" s="426"/>
      <c r="DC253" s="110" t="s">
        <v>1494</v>
      </c>
      <c r="DD253" s="126" t="s">
        <v>447</v>
      </c>
      <c r="DE253" s="126" t="s">
        <v>447</v>
      </c>
      <c r="DF253" s="126" t="s">
        <v>447</v>
      </c>
      <c r="DG253" s="126" t="s">
        <v>447</v>
      </c>
      <c r="DH253" s="126" t="s">
        <v>447</v>
      </c>
      <c r="DI253" s="126" t="s">
        <v>447</v>
      </c>
      <c r="DJ253" s="126" t="s">
        <v>447</v>
      </c>
      <c r="DK253" s="126" t="s">
        <v>447</v>
      </c>
      <c r="DL253" s="126" t="s">
        <v>447</v>
      </c>
      <c r="DM253" s="126" t="s">
        <v>447</v>
      </c>
      <c r="DO253" s="426"/>
      <c r="DP253" s="110" t="s">
        <v>1494</v>
      </c>
      <c r="DQ253" s="126" t="s">
        <v>447</v>
      </c>
      <c r="DR253" s="126" t="s">
        <v>447</v>
      </c>
      <c r="DS253" s="126" t="s">
        <v>447</v>
      </c>
      <c r="DT253" s="126" t="s">
        <v>447</v>
      </c>
      <c r="DU253" s="126" t="s">
        <v>447</v>
      </c>
      <c r="DV253" s="126" t="s">
        <v>447</v>
      </c>
      <c r="DW253" s="126" t="s">
        <v>447</v>
      </c>
      <c r="DX253" s="126" t="s">
        <v>447</v>
      </c>
      <c r="DY253" s="126" t="s">
        <v>447</v>
      </c>
      <c r="DZ253" s="126" t="s">
        <v>447</v>
      </c>
    </row>
    <row r="254" spans="2:130" s="3" customFormat="1" x14ac:dyDescent="0.25">
      <c r="B254" s="426"/>
      <c r="C254" s="110" t="s">
        <v>1504</v>
      </c>
      <c r="D254" s="126" t="s">
        <v>447</v>
      </c>
      <c r="E254" s="126" t="s">
        <v>447</v>
      </c>
      <c r="F254" s="126" t="s">
        <v>447</v>
      </c>
      <c r="G254" s="126" t="s">
        <v>447</v>
      </c>
      <c r="H254" s="126" t="s">
        <v>447</v>
      </c>
      <c r="I254" s="126" t="s">
        <v>447</v>
      </c>
      <c r="J254" s="126" t="s">
        <v>447</v>
      </c>
      <c r="K254" s="126" t="s">
        <v>447</v>
      </c>
      <c r="L254" s="126" t="s">
        <v>447</v>
      </c>
      <c r="M254" s="126" t="s">
        <v>447</v>
      </c>
      <c r="N254" s="3" t="s">
        <v>447</v>
      </c>
      <c r="O254" s="426"/>
      <c r="P254" s="110" t="s">
        <v>1504</v>
      </c>
      <c r="Q254" s="126" t="s">
        <v>447</v>
      </c>
      <c r="R254" s="126" t="s">
        <v>447</v>
      </c>
      <c r="S254" s="126" t="s">
        <v>447</v>
      </c>
      <c r="T254" s="126" t="s">
        <v>447</v>
      </c>
      <c r="U254" s="126" t="s">
        <v>447</v>
      </c>
      <c r="V254" s="126" t="s">
        <v>447</v>
      </c>
      <c r="W254" s="126" t="s">
        <v>447</v>
      </c>
      <c r="X254" s="126" t="s">
        <v>447</v>
      </c>
      <c r="Y254" s="126" t="s">
        <v>447</v>
      </c>
      <c r="Z254" s="126" t="s">
        <v>447</v>
      </c>
      <c r="AB254" s="426"/>
      <c r="AC254" s="110" t="s">
        <v>1524</v>
      </c>
      <c r="AD254" s="126" t="s">
        <v>447</v>
      </c>
      <c r="AE254" s="126" t="s">
        <v>447</v>
      </c>
      <c r="AF254" s="126" t="s">
        <v>447</v>
      </c>
      <c r="AG254" s="126" t="s">
        <v>447</v>
      </c>
      <c r="AH254" s="126" t="s">
        <v>447</v>
      </c>
      <c r="AI254" s="126" t="s">
        <v>447</v>
      </c>
      <c r="AJ254" s="126" t="s">
        <v>447</v>
      </c>
      <c r="AK254" s="126" t="s">
        <v>447</v>
      </c>
      <c r="AL254" s="126" t="s">
        <v>447</v>
      </c>
      <c r="AM254" s="126" t="s">
        <v>447</v>
      </c>
      <c r="AO254" s="426"/>
      <c r="AP254" s="110" t="s">
        <v>1504</v>
      </c>
      <c r="AQ254" s="126" t="s">
        <v>447</v>
      </c>
      <c r="AR254" s="126" t="s">
        <v>447</v>
      </c>
      <c r="AS254" s="126" t="s">
        <v>447</v>
      </c>
      <c r="AT254" s="126" t="s">
        <v>447</v>
      </c>
      <c r="AU254" s="126" t="s">
        <v>447</v>
      </c>
      <c r="AV254" s="126" t="s">
        <v>447</v>
      </c>
      <c r="AW254" s="126" t="s">
        <v>447</v>
      </c>
      <c r="AX254" s="126" t="s">
        <v>447</v>
      </c>
      <c r="AY254" s="126" t="s">
        <v>447</v>
      </c>
      <c r="AZ254" s="126" t="s">
        <v>447</v>
      </c>
      <c r="BB254" s="426"/>
      <c r="BC254" s="110" t="s">
        <v>1524</v>
      </c>
      <c r="BD254" s="126" t="s">
        <v>447</v>
      </c>
      <c r="BE254" s="126" t="s">
        <v>447</v>
      </c>
      <c r="BF254" s="126" t="s">
        <v>447</v>
      </c>
      <c r="BG254" s="126" t="s">
        <v>447</v>
      </c>
      <c r="BH254" s="126" t="s">
        <v>447</v>
      </c>
      <c r="BI254" s="126" t="s">
        <v>447</v>
      </c>
      <c r="BJ254" s="126" t="s">
        <v>447</v>
      </c>
      <c r="BK254" s="126" t="s">
        <v>447</v>
      </c>
      <c r="BL254" s="126" t="s">
        <v>447</v>
      </c>
      <c r="BM254" s="126" t="s">
        <v>447</v>
      </c>
      <c r="BO254" s="426"/>
      <c r="BP254" s="110" t="s">
        <v>1504</v>
      </c>
      <c r="BQ254" s="126" t="s">
        <v>447</v>
      </c>
      <c r="BR254" s="126" t="s">
        <v>447</v>
      </c>
      <c r="BS254" s="126" t="s">
        <v>447</v>
      </c>
      <c r="BT254" s="126" t="s">
        <v>447</v>
      </c>
      <c r="BU254" s="126" t="s">
        <v>447</v>
      </c>
      <c r="BV254" s="126" t="s">
        <v>447</v>
      </c>
      <c r="BW254" s="126" t="s">
        <v>447</v>
      </c>
      <c r="BX254" s="126" t="s">
        <v>447</v>
      </c>
      <c r="BY254" s="126" t="s">
        <v>447</v>
      </c>
      <c r="BZ254" s="126" t="s">
        <v>447</v>
      </c>
      <c r="CB254" s="426"/>
      <c r="CC254" s="110" t="s">
        <v>1524</v>
      </c>
      <c r="CD254" s="126" t="s">
        <v>447</v>
      </c>
      <c r="CE254" s="126" t="s">
        <v>447</v>
      </c>
      <c r="CF254" s="126" t="s">
        <v>447</v>
      </c>
      <c r="CG254" s="126" t="s">
        <v>447</v>
      </c>
      <c r="CH254" s="126" t="s">
        <v>447</v>
      </c>
      <c r="CI254" s="126" t="s">
        <v>447</v>
      </c>
      <c r="CJ254" s="126" t="s">
        <v>447</v>
      </c>
      <c r="CK254" s="126" t="s">
        <v>447</v>
      </c>
      <c r="CL254" s="126" t="s">
        <v>447</v>
      </c>
      <c r="CM254" s="126" t="s">
        <v>447</v>
      </c>
      <c r="CO254" s="426"/>
      <c r="CP254" s="110" t="s">
        <v>1504</v>
      </c>
      <c r="CQ254" s="126" t="s">
        <v>447</v>
      </c>
      <c r="CR254" s="126" t="s">
        <v>447</v>
      </c>
      <c r="CS254" s="126" t="s">
        <v>447</v>
      </c>
      <c r="CT254" s="126" t="s">
        <v>447</v>
      </c>
      <c r="CU254" s="126" t="s">
        <v>447</v>
      </c>
      <c r="CV254" s="126" t="s">
        <v>447</v>
      </c>
      <c r="CW254" s="126" t="s">
        <v>447</v>
      </c>
      <c r="CX254" s="126" t="s">
        <v>447</v>
      </c>
      <c r="CY254" s="126" t="s">
        <v>447</v>
      </c>
      <c r="CZ254" s="126" t="s">
        <v>447</v>
      </c>
      <c r="DB254" s="426"/>
      <c r="DC254" s="110" t="s">
        <v>1504</v>
      </c>
      <c r="DD254" s="126" t="s">
        <v>447</v>
      </c>
      <c r="DE254" s="126" t="s">
        <v>447</v>
      </c>
      <c r="DF254" s="126" t="s">
        <v>447</v>
      </c>
      <c r="DG254" s="126" t="s">
        <v>447</v>
      </c>
      <c r="DH254" s="126" t="s">
        <v>447</v>
      </c>
      <c r="DI254" s="126" t="s">
        <v>447</v>
      </c>
      <c r="DJ254" s="126" t="s">
        <v>447</v>
      </c>
      <c r="DK254" s="126" t="s">
        <v>447</v>
      </c>
      <c r="DL254" s="126" t="s">
        <v>447</v>
      </c>
      <c r="DM254" s="126" t="s">
        <v>447</v>
      </c>
      <c r="DO254" s="426"/>
      <c r="DP254" s="110" t="s">
        <v>1504</v>
      </c>
      <c r="DQ254" s="126" t="s">
        <v>447</v>
      </c>
      <c r="DR254" s="126" t="s">
        <v>447</v>
      </c>
      <c r="DS254" s="126" t="s">
        <v>447</v>
      </c>
      <c r="DT254" s="126" t="s">
        <v>447</v>
      </c>
      <c r="DU254" s="126" t="s">
        <v>447</v>
      </c>
      <c r="DV254" s="126" t="s">
        <v>447</v>
      </c>
      <c r="DW254" s="126" t="s">
        <v>447</v>
      </c>
      <c r="DX254" s="126" t="s">
        <v>447</v>
      </c>
      <c r="DY254" s="126" t="s">
        <v>447</v>
      </c>
      <c r="DZ254" s="126" t="s">
        <v>447</v>
      </c>
    </row>
    <row r="255" spans="2:130" s="3" customFormat="1" x14ac:dyDescent="0.25">
      <c r="B255" s="426"/>
      <c r="C255" s="110" t="s">
        <v>1514</v>
      </c>
      <c r="D255" s="126" t="s">
        <v>447</v>
      </c>
      <c r="E255" s="126" t="s">
        <v>447</v>
      </c>
      <c r="F255" s="126" t="s">
        <v>447</v>
      </c>
      <c r="G255" s="126" t="s">
        <v>447</v>
      </c>
      <c r="H255" s="126" t="s">
        <v>447</v>
      </c>
      <c r="I255" s="126" t="s">
        <v>447</v>
      </c>
      <c r="J255" s="126" t="s">
        <v>447</v>
      </c>
      <c r="K255" s="126" t="s">
        <v>447</v>
      </c>
      <c r="L255" s="126" t="s">
        <v>447</v>
      </c>
      <c r="M255" s="126" t="s">
        <v>447</v>
      </c>
      <c r="N255" s="3" t="s">
        <v>447</v>
      </c>
      <c r="O255" s="426"/>
      <c r="P255" s="110" t="s">
        <v>1514</v>
      </c>
      <c r="Q255" s="126" t="s">
        <v>447</v>
      </c>
      <c r="R255" s="126" t="s">
        <v>447</v>
      </c>
      <c r="S255" s="126" t="s">
        <v>447</v>
      </c>
      <c r="T255" s="126" t="s">
        <v>447</v>
      </c>
      <c r="U255" s="126" t="s">
        <v>447</v>
      </c>
      <c r="V255" s="126" t="s">
        <v>447</v>
      </c>
      <c r="W255" s="126" t="s">
        <v>447</v>
      </c>
      <c r="X255" s="126" t="s">
        <v>447</v>
      </c>
      <c r="Y255" s="126" t="s">
        <v>447</v>
      </c>
      <c r="Z255" s="126" t="s">
        <v>447</v>
      </c>
      <c r="AB255" s="426"/>
      <c r="AC255" s="110" t="s">
        <v>447</v>
      </c>
      <c r="AD255" s="126" t="s">
        <v>447</v>
      </c>
      <c r="AE255" s="126" t="s">
        <v>447</v>
      </c>
      <c r="AF255" s="126" t="s">
        <v>447</v>
      </c>
      <c r="AG255" s="126" t="s">
        <v>447</v>
      </c>
      <c r="AH255" s="126" t="s">
        <v>447</v>
      </c>
      <c r="AI255" s="126" t="s">
        <v>447</v>
      </c>
      <c r="AJ255" s="126" t="s">
        <v>447</v>
      </c>
      <c r="AK255" s="126" t="s">
        <v>447</v>
      </c>
      <c r="AL255" s="126" t="s">
        <v>447</v>
      </c>
      <c r="AM255" s="126" t="s">
        <v>447</v>
      </c>
      <c r="AO255" s="426"/>
      <c r="AP255" s="110" t="s">
        <v>1514</v>
      </c>
      <c r="AQ255" s="126" t="s">
        <v>447</v>
      </c>
      <c r="AR255" s="126" t="s">
        <v>447</v>
      </c>
      <c r="AS255" s="126" t="s">
        <v>447</v>
      </c>
      <c r="AT255" s="126" t="s">
        <v>447</v>
      </c>
      <c r="AU255" s="126" t="s">
        <v>447</v>
      </c>
      <c r="AV255" s="126" t="s">
        <v>447</v>
      </c>
      <c r="AW255" s="126" t="s">
        <v>447</v>
      </c>
      <c r="AX255" s="126" t="s">
        <v>447</v>
      </c>
      <c r="AY255" s="126" t="s">
        <v>447</v>
      </c>
      <c r="AZ255" s="126" t="s">
        <v>447</v>
      </c>
      <c r="BB255" s="426"/>
      <c r="BC255" s="110" t="s">
        <v>447</v>
      </c>
      <c r="BD255" s="126" t="s">
        <v>447</v>
      </c>
      <c r="BE255" s="126" t="s">
        <v>447</v>
      </c>
      <c r="BF255" s="126" t="s">
        <v>447</v>
      </c>
      <c r="BG255" s="126" t="s">
        <v>447</v>
      </c>
      <c r="BH255" s="126" t="s">
        <v>447</v>
      </c>
      <c r="BI255" s="126" t="s">
        <v>447</v>
      </c>
      <c r="BJ255" s="126" t="s">
        <v>447</v>
      </c>
      <c r="BK255" s="126" t="s">
        <v>447</v>
      </c>
      <c r="BL255" s="126" t="s">
        <v>447</v>
      </c>
      <c r="BM255" s="126" t="s">
        <v>447</v>
      </c>
      <c r="BO255" s="426"/>
      <c r="BP255" s="110" t="s">
        <v>1514</v>
      </c>
      <c r="BQ255" s="126" t="s">
        <v>447</v>
      </c>
      <c r="BR255" s="126" t="s">
        <v>447</v>
      </c>
      <c r="BS255" s="126" t="s">
        <v>447</v>
      </c>
      <c r="BT255" s="126" t="s">
        <v>447</v>
      </c>
      <c r="BU255" s="126" t="s">
        <v>447</v>
      </c>
      <c r="BV255" s="126" t="s">
        <v>447</v>
      </c>
      <c r="BW255" s="126" t="s">
        <v>447</v>
      </c>
      <c r="BX255" s="126" t="s">
        <v>447</v>
      </c>
      <c r="BY255" s="126" t="s">
        <v>447</v>
      </c>
      <c r="BZ255" s="126" t="s">
        <v>447</v>
      </c>
      <c r="CB255" s="426"/>
      <c r="CC255" s="110" t="s">
        <v>447</v>
      </c>
      <c r="CD255" s="126" t="s">
        <v>447</v>
      </c>
      <c r="CE255" s="126" t="s">
        <v>447</v>
      </c>
      <c r="CF255" s="126" t="s">
        <v>447</v>
      </c>
      <c r="CG255" s="126" t="s">
        <v>447</v>
      </c>
      <c r="CH255" s="126" t="s">
        <v>447</v>
      </c>
      <c r="CI255" s="126" t="s">
        <v>447</v>
      </c>
      <c r="CJ255" s="126" t="s">
        <v>447</v>
      </c>
      <c r="CK255" s="126" t="s">
        <v>447</v>
      </c>
      <c r="CL255" s="126" t="s">
        <v>447</v>
      </c>
      <c r="CM255" s="126" t="s">
        <v>447</v>
      </c>
      <c r="CO255" s="426"/>
      <c r="CP255" s="110" t="s">
        <v>1514</v>
      </c>
      <c r="CQ255" s="126" t="s">
        <v>447</v>
      </c>
      <c r="CR255" s="126" t="s">
        <v>447</v>
      </c>
      <c r="CS255" s="126" t="s">
        <v>447</v>
      </c>
      <c r="CT255" s="126" t="s">
        <v>447</v>
      </c>
      <c r="CU255" s="126" t="s">
        <v>447</v>
      </c>
      <c r="CV255" s="126" t="s">
        <v>447</v>
      </c>
      <c r="CW255" s="126" t="s">
        <v>447</v>
      </c>
      <c r="CX255" s="126" t="s">
        <v>447</v>
      </c>
      <c r="CY255" s="126" t="s">
        <v>447</v>
      </c>
      <c r="CZ255" s="126" t="s">
        <v>447</v>
      </c>
      <c r="DB255" s="426"/>
      <c r="DC255" s="110" t="s">
        <v>1514</v>
      </c>
      <c r="DD255" s="126" t="s">
        <v>447</v>
      </c>
      <c r="DE255" s="126" t="s">
        <v>447</v>
      </c>
      <c r="DF255" s="126" t="s">
        <v>447</v>
      </c>
      <c r="DG255" s="126" t="s">
        <v>447</v>
      </c>
      <c r="DH255" s="126" t="s">
        <v>447</v>
      </c>
      <c r="DI255" s="126" t="s">
        <v>447</v>
      </c>
      <c r="DJ255" s="126" t="s">
        <v>447</v>
      </c>
      <c r="DK255" s="126" t="s">
        <v>447</v>
      </c>
      <c r="DL255" s="126" t="s">
        <v>447</v>
      </c>
      <c r="DM255" s="126" t="s">
        <v>447</v>
      </c>
      <c r="DO255" s="426"/>
      <c r="DP255" s="110" t="s">
        <v>1514</v>
      </c>
      <c r="DQ255" s="126" t="s">
        <v>447</v>
      </c>
      <c r="DR255" s="126" t="s">
        <v>447</v>
      </c>
      <c r="DS255" s="126" t="s">
        <v>447</v>
      </c>
      <c r="DT255" s="126" t="s">
        <v>447</v>
      </c>
      <c r="DU255" s="126" t="s">
        <v>447</v>
      </c>
      <c r="DV255" s="126" t="s">
        <v>447</v>
      </c>
      <c r="DW255" s="126" t="s">
        <v>447</v>
      </c>
      <c r="DX255" s="126" t="s">
        <v>447</v>
      </c>
      <c r="DY255" s="126" t="s">
        <v>447</v>
      </c>
      <c r="DZ255" s="126" t="s">
        <v>447</v>
      </c>
    </row>
    <row r="256" spans="2:130" s="3" customFormat="1" x14ac:dyDescent="0.25">
      <c r="B256" s="426"/>
      <c r="C256" s="110" t="s">
        <v>1524</v>
      </c>
      <c r="D256" s="126" t="s">
        <v>447</v>
      </c>
      <c r="E256" s="126" t="s">
        <v>447</v>
      </c>
      <c r="F256" s="126" t="s">
        <v>447</v>
      </c>
      <c r="G256" s="126" t="s">
        <v>447</v>
      </c>
      <c r="H256" s="126" t="s">
        <v>447</v>
      </c>
      <c r="I256" s="126" t="s">
        <v>447</v>
      </c>
      <c r="J256" s="126" t="s">
        <v>447</v>
      </c>
      <c r="K256" s="126" t="s">
        <v>447</v>
      </c>
      <c r="L256" s="126" t="s">
        <v>447</v>
      </c>
      <c r="M256" s="126" t="s">
        <v>447</v>
      </c>
      <c r="N256" s="3" t="s">
        <v>447</v>
      </c>
      <c r="O256" s="426"/>
      <c r="P256" s="110" t="s">
        <v>1524</v>
      </c>
      <c r="Q256" s="126" t="s">
        <v>447</v>
      </c>
      <c r="R256" s="126" t="s">
        <v>447</v>
      </c>
      <c r="S256" s="126" t="s">
        <v>447</v>
      </c>
      <c r="T256" s="126" t="s">
        <v>447</v>
      </c>
      <c r="U256" s="126" t="s">
        <v>447</v>
      </c>
      <c r="V256" s="126" t="s">
        <v>447</v>
      </c>
      <c r="W256" s="126" t="s">
        <v>447</v>
      </c>
      <c r="X256" s="126" t="s">
        <v>447</v>
      </c>
      <c r="Y256" s="126" t="s">
        <v>447</v>
      </c>
      <c r="Z256" s="126" t="s">
        <v>447</v>
      </c>
      <c r="AB256" s="426"/>
      <c r="AC256" s="110" t="s">
        <v>447</v>
      </c>
      <c r="AD256" s="126" t="s">
        <v>447</v>
      </c>
      <c r="AE256" s="126" t="s">
        <v>447</v>
      </c>
      <c r="AF256" s="126" t="s">
        <v>447</v>
      </c>
      <c r="AG256" s="126" t="s">
        <v>447</v>
      </c>
      <c r="AH256" s="126" t="s">
        <v>447</v>
      </c>
      <c r="AI256" s="126" t="s">
        <v>447</v>
      </c>
      <c r="AJ256" s="126" t="s">
        <v>447</v>
      </c>
      <c r="AK256" s="126" t="s">
        <v>447</v>
      </c>
      <c r="AL256" s="126" t="s">
        <v>447</v>
      </c>
      <c r="AM256" s="126" t="s">
        <v>447</v>
      </c>
      <c r="AO256" s="426"/>
      <c r="AP256" s="110" t="s">
        <v>1524</v>
      </c>
      <c r="AQ256" s="126" t="s">
        <v>447</v>
      </c>
      <c r="AR256" s="126" t="s">
        <v>447</v>
      </c>
      <c r="AS256" s="126" t="s">
        <v>447</v>
      </c>
      <c r="AT256" s="126" t="s">
        <v>447</v>
      </c>
      <c r="AU256" s="126" t="s">
        <v>447</v>
      </c>
      <c r="AV256" s="126" t="s">
        <v>447</v>
      </c>
      <c r="AW256" s="126" t="s">
        <v>447</v>
      </c>
      <c r="AX256" s="126" t="s">
        <v>447</v>
      </c>
      <c r="AY256" s="126" t="s">
        <v>447</v>
      </c>
      <c r="AZ256" s="126" t="s">
        <v>447</v>
      </c>
      <c r="BB256" s="426"/>
      <c r="BC256" s="110" t="s">
        <v>447</v>
      </c>
      <c r="BD256" s="126" t="s">
        <v>447</v>
      </c>
      <c r="BE256" s="126" t="s">
        <v>447</v>
      </c>
      <c r="BF256" s="126" t="s">
        <v>447</v>
      </c>
      <c r="BG256" s="126" t="s">
        <v>447</v>
      </c>
      <c r="BH256" s="126" t="s">
        <v>447</v>
      </c>
      <c r="BI256" s="126" t="s">
        <v>447</v>
      </c>
      <c r="BJ256" s="126" t="s">
        <v>447</v>
      </c>
      <c r="BK256" s="126" t="s">
        <v>447</v>
      </c>
      <c r="BL256" s="126" t="s">
        <v>447</v>
      </c>
      <c r="BM256" s="126" t="s">
        <v>447</v>
      </c>
      <c r="BO256" s="426"/>
      <c r="BP256" s="110" t="s">
        <v>1524</v>
      </c>
      <c r="BQ256" s="126" t="s">
        <v>447</v>
      </c>
      <c r="BR256" s="126" t="s">
        <v>447</v>
      </c>
      <c r="BS256" s="126" t="s">
        <v>447</v>
      </c>
      <c r="BT256" s="126" t="s">
        <v>447</v>
      </c>
      <c r="BU256" s="126" t="s">
        <v>447</v>
      </c>
      <c r="BV256" s="126" t="s">
        <v>447</v>
      </c>
      <c r="BW256" s="126" t="s">
        <v>447</v>
      </c>
      <c r="BX256" s="126" t="s">
        <v>447</v>
      </c>
      <c r="BY256" s="126" t="s">
        <v>447</v>
      </c>
      <c r="BZ256" s="126" t="s">
        <v>447</v>
      </c>
      <c r="CB256" s="426"/>
      <c r="CC256" s="110" t="s">
        <v>447</v>
      </c>
      <c r="CD256" s="126" t="s">
        <v>447</v>
      </c>
      <c r="CE256" s="126" t="s">
        <v>447</v>
      </c>
      <c r="CF256" s="126" t="s">
        <v>447</v>
      </c>
      <c r="CG256" s="126" t="s">
        <v>447</v>
      </c>
      <c r="CH256" s="126" t="s">
        <v>447</v>
      </c>
      <c r="CI256" s="126" t="s">
        <v>447</v>
      </c>
      <c r="CJ256" s="126" t="s">
        <v>447</v>
      </c>
      <c r="CK256" s="126" t="s">
        <v>447</v>
      </c>
      <c r="CL256" s="126" t="s">
        <v>447</v>
      </c>
      <c r="CM256" s="126" t="s">
        <v>447</v>
      </c>
      <c r="CO256" s="426"/>
      <c r="CP256" s="110" t="s">
        <v>1524</v>
      </c>
      <c r="CQ256" s="126" t="s">
        <v>447</v>
      </c>
      <c r="CR256" s="126" t="s">
        <v>447</v>
      </c>
      <c r="CS256" s="126" t="s">
        <v>447</v>
      </c>
      <c r="CT256" s="126" t="s">
        <v>447</v>
      </c>
      <c r="CU256" s="126" t="s">
        <v>447</v>
      </c>
      <c r="CV256" s="126" t="s">
        <v>447</v>
      </c>
      <c r="CW256" s="126" t="s">
        <v>447</v>
      </c>
      <c r="CX256" s="126" t="s">
        <v>447</v>
      </c>
      <c r="CY256" s="126" t="s">
        <v>447</v>
      </c>
      <c r="CZ256" s="126" t="s">
        <v>447</v>
      </c>
      <c r="DB256" s="426"/>
      <c r="DC256" s="110" t="s">
        <v>1524</v>
      </c>
      <c r="DD256" s="126" t="s">
        <v>447</v>
      </c>
      <c r="DE256" s="126" t="s">
        <v>447</v>
      </c>
      <c r="DF256" s="126" t="s">
        <v>447</v>
      </c>
      <c r="DG256" s="126" t="s">
        <v>447</v>
      </c>
      <c r="DH256" s="126" t="s">
        <v>447</v>
      </c>
      <c r="DI256" s="126" t="s">
        <v>447</v>
      </c>
      <c r="DJ256" s="126" t="s">
        <v>447</v>
      </c>
      <c r="DK256" s="126" t="s">
        <v>447</v>
      </c>
      <c r="DL256" s="126" t="s">
        <v>447</v>
      </c>
      <c r="DM256" s="126" t="s">
        <v>447</v>
      </c>
      <c r="DO256" s="426"/>
      <c r="DP256" s="110" t="s">
        <v>1524</v>
      </c>
      <c r="DQ256" s="126" t="s">
        <v>447</v>
      </c>
      <c r="DR256" s="126" t="s">
        <v>447</v>
      </c>
      <c r="DS256" s="126" t="s">
        <v>447</v>
      </c>
      <c r="DT256" s="126" t="s">
        <v>447</v>
      </c>
      <c r="DU256" s="126" t="s">
        <v>447</v>
      </c>
      <c r="DV256" s="126" t="s">
        <v>447</v>
      </c>
      <c r="DW256" s="126" t="s">
        <v>447</v>
      </c>
      <c r="DX256" s="126" t="s">
        <v>447</v>
      </c>
      <c r="DY256" s="126" t="s">
        <v>447</v>
      </c>
      <c r="DZ256" s="126" t="s">
        <v>447</v>
      </c>
    </row>
    <row r="257" spans="2:130" s="3" customFormat="1" x14ac:dyDescent="0.25">
      <c r="B257" s="426"/>
      <c r="C257" s="3" t="s">
        <v>447</v>
      </c>
      <c r="D257" s="126" t="s">
        <v>447</v>
      </c>
      <c r="E257" s="126" t="s">
        <v>447</v>
      </c>
      <c r="F257" s="126" t="s">
        <v>447</v>
      </c>
      <c r="G257" s="126" t="s">
        <v>447</v>
      </c>
      <c r="H257" s="126" t="s">
        <v>447</v>
      </c>
      <c r="I257" s="126" t="s">
        <v>447</v>
      </c>
      <c r="J257" s="126" t="s">
        <v>447</v>
      </c>
      <c r="K257" s="126" t="s">
        <v>447</v>
      </c>
      <c r="L257" s="126" t="s">
        <v>447</v>
      </c>
      <c r="M257" s="126" t="s">
        <v>447</v>
      </c>
      <c r="N257" s="3" t="s">
        <v>447</v>
      </c>
      <c r="O257" s="426"/>
      <c r="P257" s="3" t="s">
        <v>447</v>
      </c>
      <c r="Q257" s="126" t="s">
        <v>447</v>
      </c>
      <c r="R257" s="126" t="s">
        <v>447</v>
      </c>
      <c r="S257" s="126" t="s">
        <v>447</v>
      </c>
      <c r="T257" s="126" t="s">
        <v>447</v>
      </c>
      <c r="U257" s="126" t="s">
        <v>447</v>
      </c>
      <c r="V257" s="126" t="s">
        <v>447</v>
      </c>
      <c r="W257" s="126" t="s">
        <v>447</v>
      </c>
      <c r="X257" s="126" t="s">
        <v>447</v>
      </c>
      <c r="Y257" s="126" t="s">
        <v>447</v>
      </c>
      <c r="Z257" s="126" t="s">
        <v>447</v>
      </c>
      <c r="AB257" s="426"/>
      <c r="AC257" s="3" t="s">
        <v>447</v>
      </c>
      <c r="AD257" s="126" t="s">
        <v>447</v>
      </c>
      <c r="AE257" s="126" t="s">
        <v>447</v>
      </c>
      <c r="AF257" s="126" t="s">
        <v>447</v>
      </c>
      <c r="AG257" s="126" t="s">
        <v>447</v>
      </c>
      <c r="AH257" s="126" t="s">
        <v>447</v>
      </c>
      <c r="AI257" s="126" t="s">
        <v>447</v>
      </c>
      <c r="AJ257" s="126" t="s">
        <v>447</v>
      </c>
      <c r="AK257" s="126" t="s">
        <v>447</v>
      </c>
      <c r="AL257" s="126" t="s">
        <v>447</v>
      </c>
      <c r="AM257" s="126" t="s">
        <v>447</v>
      </c>
      <c r="AO257" s="426"/>
      <c r="AP257" s="3" t="s">
        <v>447</v>
      </c>
      <c r="AQ257" s="126" t="s">
        <v>447</v>
      </c>
      <c r="AR257" s="126" t="s">
        <v>447</v>
      </c>
      <c r="AS257" s="126" t="s">
        <v>447</v>
      </c>
      <c r="AT257" s="126" t="s">
        <v>447</v>
      </c>
      <c r="AU257" s="126" t="s">
        <v>447</v>
      </c>
      <c r="AV257" s="126" t="s">
        <v>447</v>
      </c>
      <c r="AW257" s="126" t="s">
        <v>447</v>
      </c>
      <c r="AX257" s="126" t="s">
        <v>447</v>
      </c>
      <c r="AY257" s="126" t="s">
        <v>447</v>
      </c>
      <c r="AZ257" s="126" t="s">
        <v>447</v>
      </c>
      <c r="BB257" s="426"/>
      <c r="BC257" s="3" t="s">
        <v>447</v>
      </c>
      <c r="BD257" s="126" t="s">
        <v>447</v>
      </c>
      <c r="BE257" s="126" t="s">
        <v>447</v>
      </c>
      <c r="BF257" s="126" t="s">
        <v>447</v>
      </c>
      <c r="BG257" s="126" t="s">
        <v>447</v>
      </c>
      <c r="BH257" s="126" t="s">
        <v>447</v>
      </c>
      <c r="BI257" s="126" t="s">
        <v>447</v>
      </c>
      <c r="BJ257" s="126" t="s">
        <v>447</v>
      </c>
      <c r="BK257" s="126" t="s">
        <v>447</v>
      </c>
      <c r="BL257" s="126" t="s">
        <v>447</v>
      </c>
      <c r="BM257" s="126" t="s">
        <v>447</v>
      </c>
      <c r="BO257" s="426"/>
      <c r="BP257" s="3" t="s">
        <v>447</v>
      </c>
      <c r="BQ257" s="126" t="s">
        <v>447</v>
      </c>
      <c r="BR257" s="126" t="s">
        <v>447</v>
      </c>
      <c r="BS257" s="126" t="s">
        <v>447</v>
      </c>
      <c r="BT257" s="126" t="s">
        <v>447</v>
      </c>
      <c r="BU257" s="126" t="s">
        <v>447</v>
      </c>
      <c r="BV257" s="126" t="s">
        <v>447</v>
      </c>
      <c r="BW257" s="126" t="s">
        <v>447</v>
      </c>
      <c r="BX257" s="126" t="s">
        <v>447</v>
      </c>
      <c r="BY257" s="126" t="s">
        <v>447</v>
      </c>
      <c r="BZ257" s="126" t="s">
        <v>447</v>
      </c>
      <c r="CB257" s="426"/>
      <c r="CC257" s="3" t="s">
        <v>447</v>
      </c>
      <c r="CD257" s="126" t="s">
        <v>447</v>
      </c>
      <c r="CE257" s="126" t="s">
        <v>447</v>
      </c>
      <c r="CF257" s="126" t="s">
        <v>447</v>
      </c>
      <c r="CG257" s="126" t="s">
        <v>447</v>
      </c>
      <c r="CH257" s="126" t="s">
        <v>447</v>
      </c>
      <c r="CI257" s="126" t="s">
        <v>447</v>
      </c>
      <c r="CJ257" s="126" t="s">
        <v>447</v>
      </c>
      <c r="CK257" s="126" t="s">
        <v>447</v>
      </c>
      <c r="CL257" s="126" t="s">
        <v>447</v>
      </c>
      <c r="CM257" s="126" t="s">
        <v>447</v>
      </c>
      <c r="CO257" s="426"/>
      <c r="CP257" s="3" t="s">
        <v>447</v>
      </c>
      <c r="CQ257" s="126" t="s">
        <v>447</v>
      </c>
      <c r="CR257" s="126" t="s">
        <v>447</v>
      </c>
      <c r="CS257" s="126" t="s">
        <v>447</v>
      </c>
      <c r="CT257" s="126" t="s">
        <v>447</v>
      </c>
      <c r="CU257" s="126" t="s">
        <v>447</v>
      </c>
      <c r="CV257" s="126" t="s">
        <v>447</v>
      </c>
      <c r="CW257" s="126" t="s">
        <v>447</v>
      </c>
      <c r="CX257" s="126" t="s">
        <v>447</v>
      </c>
      <c r="CY257" s="126" t="s">
        <v>447</v>
      </c>
      <c r="CZ257" s="126" t="s">
        <v>447</v>
      </c>
      <c r="DB257" s="426"/>
      <c r="DC257" s="3" t="s">
        <v>447</v>
      </c>
      <c r="DD257" s="126" t="s">
        <v>447</v>
      </c>
      <c r="DE257" s="126" t="s">
        <v>447</v>
      </c>
      <c r="DF257" s="126" t="s">
        <v>447</v>
      </c>
      <c r="DG257" s="126" t="s">
        <v>447</v>
      </c>
      <c r="DH257" s="126" t="s">
        <v>447</v>
      </c>
      <c r="DI257" s="126" t="s">
        <v>447</v>
      </c>
      <c r="DJ257" s="126" t="s">
        <v>447</v>
      </c>
      <c r="DK257" s="126" t="s">
        <v>447</v>
      </c>
      <c r="DL257" s="126" t="s">
        <v>447</v>
      </c>
      <c r="DM257" s="126" t="s">
        <v>447</v>
      </c>
      <c r="DO257" s="426"/>
      <c r="DP257" s="3" t="s">
        <v>447</v>
      </c>
      <c r="DQ257" s="126" t="s">
        <v>447</v>
      </c>
      <c r="DR257" s="126" t="s">
        <v>447</v>
      </c>
      <c r="DS257" s="126" t="s">
        <v>447</v>
      </c>
      <c r="DT257" s="126" t="s">
        <v>447</v>
      </c>
      <c r="DU257" s="126" t="s">
        <v>447</v>
      </c>
      <c r="DV257" s="126" t="s">
        <v>447</v>
      </c>
      <c r="DW257" s="126" t="s">
        <v>447</v>
      </c>
      <c r="DX257" s="126" t="s">
        <v>447</v>
      </c>
      <c r="DY257" s="126" t="s">
        <v>447</v>
      </c>
      <c r="DZ257" s="126" t="s">
        <v>447</v>
      </c>
    </row>
    <row r="258" spans="2:130" s="3" customFormat="1" x14ac:dyDescent="0.25">
      <c r="B258" s="426"/>
      <c r="C258" s="110" t="s">
        <v>447</v>
      </c>
      <c r="D258" s="126" t="s">
        <v>447</v>
      </c>
      <c r="E258" s="126" t="s">
        <v>447</v>
      </c>
      <c r="F258" s="126" t="s">
        <v>447</v>
      </c>
      <c r="G258" s="126" t="s">
        <v>447</v>
      </c>
      <c r="H258" s="126" t="s">
        <v>447</v>
      </c>
      <c r="I258" s="126" t="s">
        <v>447</v>
      </c>
      <c r="J258" s="126" t="s">
        <v>447</v>
      </c>
      <c r="K258" s="126" t="s">
        <v>447</v>
      </c>
      <c r="L258" s="126" t="s">
        <v>447</v>
      </c>
      <c r="M258" s="126" t="s">
        <v>447</v>
      </c>
      <c r="O258" s="426"/>
      <c r="P258" s="110" t="s">
        <v>447</v>
      </c>
      <c r="Q258" s="126" t="s">
        <v>447</v>
      </c>
      <c r="R258" s="126" t="s">
        <v>447</v>
      </c>
      <c r="S258" s="126" t="s">
        <v>447</v>
      </c>
      <c r="T258" s="126" t="s">
        <v>447</v>
      </c>
      <c r="U258" s="126" t="s">
        <v>447</v>
      </c>
      <c r="V258" s="126" t="s">
        <v>447</v>
      </c>
      <c r="W258" s="126" t="s">
        <v>447</v>
      </c>
      <c r="X258" s="126" t="s">
        <v>447</v>
      </c>
      <c r="Y258" s="126" t="s">
        <v>447</v>
      </c>
      <c r="Z258" s="126" t="s">
        <v>447</v>
      </c>
      <c r="AB258" s="426"/>
      <c r="AC258" s="110" t="s">
        <v>447</v>
      </c>
      <c r="AD258" s="126" t="s">
        <v>447</v>
      </c>
      <c r="AE258" s="126" t="s">
        <v>447</v>
      </c>
      <c r="AF258" s="126" t="s">
        <v>447</v>
      </c>
      <c r="AG258" s="126" t="s">
        <v>447</v>
      </c>
      <c r="AH258" s="126" t="s">
        <v>447</v>
      </c>
      <c r="AI258" s="126" t="s">
        <v>447</v>
      </c>
      <c r="AJ258" s="126" t="s">
        <v>447</v>
      </c>
      <c r="AK258" s="126" t="s">
        <v>447</v>
      </c>
      <c r="AL258" s="126" t="s">
        <v>447</v>
      </c>
      <c r="AM258" s="126" t="s">
        <v>447</v>
      </c>
      <c r="AO258" s="426"/>
      <c r="AP258" s="110" t="s">
        <v>447</v>
      </c>
      <c r="AQ258" s="126" t="s">
        <v>447</v>
      </c>
      <c r="AR258" s="126" t="s">
        <v>447</v>
      </c>
      <c r="AS258" s="126" t="s">
        <v>447</v>
      </c>
      <c r="AT258" s="126" t="s">
        <v>447</v>
      </c>
      <c r="AU258" s="126" t="s">
        <v>447</v>
      </c>
      <c r="AV258" s="126" t="s">
        <v>447</v>
      </c>
      <c r="AW258" s="126" t="s">
        <v>447</v>
      </c>
      <c r="AX258" s="126" t="s">
        <v>447</v>
      </c>
      <c r="AY258" s="126" t="s">
        <v>447</v>
      </c>
      <c r="AZ258" s="126" t="s">
        <v>447</v>
      </c>
      <c r="BB258" s="426"/>
      <c r="BC258" s="110" t="s">
        <v>447</v>
      </c>
      <c r="BD258" s="126" t="s">
        <v>447</v>
      </c>
      <c r="BE258" s="126" t="s">
        <v>447</v>
      </c>
      <c r="BF258" s="126" t="s">
        <v>447</v>
      </c>
      <c r="BG258" s="126" t="s">
        <v>447</v>
      </c>
      <c r="BH258" s="126" t="s">
        <v>447</v>
      </c>
      <c r="BI258" s="126" t="s">
        <v>447</v>
      </c>
      <c r="BJ258" s="126" t="s">
        <v>447</v>
      </c>
      <c r="BK258" s="126" t="s">
        <v>447</v>
      </c>
      <c r="BL258" s="126" t="s">
        <v>447</v>
      </c>
      <c r="BM258" s="126" t="s">
        <v>447</v>
      </c>
      <c r="BO258" s="426"/>
      <c r="BP258" s="110" t="s">
        <v>447</v>
      </c>
      <c r="BQ258" s="126" t="s">
        <v>447</v>
      </c>
      <c r="BR258" s="126" t="s">
        <v>447</v>
      </c>
      <c r="BS258" s="126" t="s">
        <v>447</v>
      </c>
      <c r="BT258" s="126" t="s">
        <v>447</v>
      </c>
      <c r="BU258" s="126" t="s">
        <v>447</v>
      </c>
      <c r="BV258" s="126" t="s">
        <v>447</v>
      </c>
      <c r="BW258" s="126" t="s">
        <v>447</v>
      </c>
      <c r="BX258" s="126" t="s">
        <v>447</v>
      </c>
      <c r="BY258" s="126" t="s">
        <v>447</v>
      </c>
      <c r="BZ258" s="126" t="s">
        <v>447</v>
      </c>
      <c r="CB258" s="426"/>
      <c r="CC258" s="110" t="s">
        <v>447</v>
      </c>
      <c r="CD258" s="126" t="s">
        <v>447</v>
      </c>
      <c r="CE258" s="126" t="s">
        <v>447</v>
      </c>
      <c r="CF258" s="126" t="s">
        <v>447</v>
      </c>
      <c r="CG258" s="126" t="s">
        <v>447</v>
      </c>
      <c r="CH258" s="126" t="s">
        <v>447</v>
      </c>
      <c r="CI258" s="126" t="s">
        <v>447</v>
      </c>
      <c r="CJ258" s="126" t="s">
        <v>447</v>
      </c>
      <c r="CK258" s="126" t="s">
        <v>447</v>
      </c>
      <c r="CL258" s="126" t="s">
        <v>447</v>
      </c>
      <c r="CM258" s="126" t="s">
        <v>447</v>
      </c>
      <c r="CO258" s="426"/>
      <c r="CP258" s="110" t="s">
        <v>447</v>
      </c>
      <c r="CQ258" s="126" t="s">
        <v>447</v>
      </c>
      <c r="CR258" s="126" t="s">
        <v>447</v>
      </c>
      <c r="CS258" s="126" t="s">
        <v>447</v>
      </c>
      <c r="CT258" s="126" t="s">
        <v>447</v>
      </c>
      <c r="CU258" s="126" t="s">
        <v>447</v>
      </c>
      <c r="CV258" s="126" t="s">
        <v>447</v>
      </c>
      <c r="CW258" s="126" t="s">
        <v>447</v>
      </c>
      <c r="CX258" s="126" t="s">
        <v>447</v>
      </c>
      <c r="CY258" s="126" t="s">
        <v>447</v>
      </c>
      <c r="CZ258" s="126" t="s">
        <v>447</v>
      </c>
      <c r="DB258" s="426"/>
      <c r="DC258" s="110" t="s">
        <v>447</v>
      </c>
      <c r="DD258" s="126" t="s">
        <v>447</v>
      </c>
      <c r="DE258" s="126" t="s">
        <v>447</v>
      </c>
      <c r="DF258" s="126" t="s">
        <v>447</v>
      </c>
      <c r="DG258" s="126" t="s">
        <v>447</v>
      </c>
      <c r="DH258" s="126" t="s">
        <v>447</v>
      </c>
      <c r="DI258" s="126" t="s">
        <v>447</v>
      </c>
      <c r="DJ258" s="126" t="s">
        <v>447</v>
      </c>
      <c r="DK258" s="126" t="s">
        <v>447</v>
      </c>
      <c r="DL258" s="126" t="s">
        <v>447</v>
      </c>
      <c r="DM258" s="126" t="s">
        <v>447</v>
      </c>
      <c r="DO258" s="426"/>
      <c r="DP258" s="110" t="s">
        <v>447</v>
      </c>
      <c r="DQ258" s="126" t="s">
        <v>447</v>
      </c>
      <c r="DR258" s="126" t="s">
        <v>447</v>
      </c>
      <c r="DS258" s="126" t="s">
        <v>447</v>
      </c>
      <c r="DT258" s="126" t="s">
        <v>447</v>
      </c>
      <c r="DU258" s="126" t="s">
        <v>447</v>
      </c>
      <c r="DV258" s="126" t="s">
        <v>447</v>
      </c>
      <c r="DW258" s="126" t="s">
        <v>447</v>
      </c>
      <c r="DX258" s="126" t="s">
        <v>447</v>
      </c>
      <c r="DY258" s="126" t="s">
        <v>447</v>
      </c>
      <c r="DZ258" s="126" t="s">
        <v>447</v>
      </c>
    </row>
    <row r="259" spans="2:130" s="3" customFormat="1" x14ac:dyDescent="0.25">
      <c r="B259" s="426"/>
      <c r="C259" s="110" t="s">
        <v>447</v>
      </c>
      <c r="D259" s="126" t="s">
        <v>447</v>
      </c>
      <c r="E259" s="126" t="s">
        <v>447</v>
      </c>
      <c r="F259" s="126" t="s">
        <v>447</v>
      </c>
      <c r="G259" s="126" t="s">
        <v>447</v>
      </c>
      <c r="H259" s="126" t="s">
        <v>447</v>
      </c>
      <c r="I259" s="126" t="s">
        <v>447</v>
      </c>
      <c r="J259" s="126" t="s">
        <v>447</v>
      </c>
      <c r="K259" s="126" t="s">
        <v>447</v>
      </c>
      <c r="L259" s="126" t="s">
        <v>447</v>
      </c>
      <c r="M259" s="126" t="s">
        <v>447</v>
      </c>
      <c r="N259" s="3" t="s">
        <v>447</v>
      </c>
      <c r="O259" s="426"/>
      <c r="P259" s="110" t="s">
        <v>447</v>
      </c>
      <c r="Q259" s="126" t="s">
        <v>447</v>
      </c>
      <c r="R259" s="126" t="s">
        <v>447</v>
      </c>
      <c r="S259" s="126" t="s">
        <v>447</v>
      </c>
      <c r="T259" s="126" t="s">
        <v>447</v>
      </c>
      <c r="U259" s="126" t="s">
        <v>447</v>
      </c>
      <c r="V259" s="126" t="s">
        <v>447</v>
      </c>
      <c r="W259" s="126" t="s">
        <v>447</v>
      </c>
      <c r="X259" s="126" t="s">
        <v>447</v>
      </c>
      <c r="Y259" s="126" t="s">
        <v>447</v>
      </c>
      <c r="Z259" s="126" t="s">
        <v>447</v>
      </c>
      <c r="AB259" s="426"/>
      <c r="AC259" s="110" t="s">
        <v>447</v>
      </c>
      <c r="AD259" s="126" t="s">
        <v>447</v>
      </c>
      <c r="AE259" s="126" t="s">
        <v>447</v>
      </c>
      <c r="AF259" s="126" t="s">
        <v>447</v>
      </c>
      <c r="AG259" s="126" t="s">
        <v>447</v>
      </c>
      <c r="AH259" s="126" t="s">
        <v>447</v>
      </c>
      <c r="AI259" s="126" t="s">
        <v>447</v>
      </c>
      <c r="AJ259" s="126" t="s">
        <v>447</v>
      </c>
      <c r="AK259" s="126" t="s">
        <v>447</v>
      </c>
      <c r="AL259" s="126" t="s">
        <v>447</v>
      </c>
      <c r="AM259" s="126" t="s">
        <v>447</v>
      </c>
      <c r="AO259" s="426"/>
      <c r="AP259" s="110" t="s">
        <v>447</v>
      </c>
      <c r="AQ259" s="126" t="s">
        <v>447</v>
      </c>
      <c r="AR259" s="126" t="s">
        <v>447</v>
      </c>
      <c r="AS259" s="126" t="s">
        <v>447</v>
      </c>
      <c r="AT259" s="126" t="s">
        <v>447</v>
      </c>
      <c r="AU259" s="126" t="s">
        <v>447</v>
      </c>
      <c r="AV259" s="126" t="s">
        <v>447</v>
      </c>
      <c r="AW259" s="126" t="s">
        <v>447</v>
      </c>
      <c r="AX259" s="126" t="s">
        <v>447</v>
      </c>
      <c r="AY259" s="126" t="s">
        <v>447</v>
      </c>
      <c r="AZ259" s="126" t="s">
        <v>447</v>
      </c>
      <c r="BB259" s="426"/>
      <c r="BC259" s="110" t="s">
        <v>447</v>
      </c>
      <c r="BD259" s="126" t="s">
        <v>447</v>
      </c>
      <c r="BE259" s="126" t="s">
        <v>447</v>
      </c>
      <c r="BF259" s="126" t="s">
        <v>447</v>
      </c>
      <c r="BG259" s="126" t="s">
        <v>447</v>
      </c>
      <c r="BH259" s="126" t="s">
        <v>447</v>
      </c>
      <c r="BI259" s="126" t="s">
        <v>447</v>
      </c>
      <c r="BJ259" s="126" t="s">
        <v>447</v>
      </c>
      <c r="BK259" s="126" t="s">
        <v>447</v>
      </c>
      <c r="BL259" s="126" t="s">
        <v>447</v>
      </c>
      <c r="BM259" s="126" t="s">
        <v>447</v>
      </c>
      <c r="BO259" s="426"/>
      <c r="BP259" s="110" t="s">
        <v>447</v>
      </c>
      <c r="BQ259" s="126" t="s">
        <v>447</v>
      </c>
      <c r="BR259" s="126" t="s">
        <v>447</v>
      </c>
      <c r="BS259" s="126" t="s">
        <v>447</v>
      </c>
      <c r="BT259" s="126" t="s">
        <v>447</v>
      </c>
      <c r="BU259" s="126" t="s">
        <v>447</v>
      </c>
      <c r="BV259" s="126" t="s">
        <v>447</v>
      </c>
      <c r="BW259" s="126" t="s">
        <v>447</v>
      </c>
      <c r="BX259" s="126" t="s">
        <v>447</v>
      </c>
      <c r="BY259" s="126" t="s">
        <v>447</v>
      </c>
      <c r="BZ259" s="126" t="s">
        <v>447</v>
      </c>
      <c r="CB259" s="426"/>
      <c r="CC259" s="110" t="s">
        <v>447</v>
      </c>
      <c r="CD259" s="126" t="s">
        <v>447</v>
      </c>
      <c r="CE259" s="126" t="s">
        <v>447</v>
      </c>
      <c r="CF259" s="126" t="s">
        <v>447</v>
      </c>
      <c r="CG259" s="126" t="s">
        <v>447</v>
      </c>
      <c r="CH259" s="126" t="s">
        <v>447</v>
      </c>
      <c r="CI259" s="126" t="s">
        <v>447</v>
      </c>
      <c r="CJ259" s="126" t="s">
        <v>447</v>
      </c>
      <c r="CK259" s="126" t="s">
        <v>447</v>
      </c>
      <c r="CL259" s="126" t="s">
        <v>447</v>
      </c>
      <c r="CM259" s="126" t="s">
        <v>447</v>
      </c>
      <c r="CO259" s="426"/>
      <c r="CP259" s="110" t="s">
        <v>447</v>
      </c>
      <c r="CQ259" s="126" t="s">
        <v>447</v>
      </c>
      <c r="CR259" s="126" t="s">
        <v>447</v>
      </c>
      <c r="CS259" s="126" t="s">
        <v>447</v>
      </c>
      <c r="CT259" s="126" t="s">
        <v>447</v>
      </c>
      <c r="CU259" s="126" t="s">
        <v>447</v>
      </c>
      <c r="CV259" s="126" t="s">
        <v>447</v>
      </c>
      <c r="CW259" s="126" t="s">
        <v>447</v>
      </c>
      <c r="CX259" s="126" t="s">
        <v>447</v>
      </c>
      <c r="CY259" s="126" t="s">
        <v>447</v>
      </c>
      <c r="CZ259" s="126" t="s">
        <v>447</v>
      </c>
      <c r="DB259" s="426"/>
      <c r="DC259" s="110" t="s">
        <v>447</v>
      </c>
      <c r="DD259" s="126" t="s">
        <v>447</v>
      </c>
      <c r="DE259" s="126" t="s">
        <v>447</v>
      </c>
      <c r="DF259" s="126" t="s">
        <v>447</v>
      </c>
      <c r="DG259" s="126" t="s">
        <v>447</v>
      </c>
      <c r="DH259" s="126" t="s">
        <v>447</v>
      </c>
      <c r="DI259" s="126" t="s">
        <v>447</v>
      </c>
      <c r="DJ259" s="126" t="s">
        <v>447</v>
      </c>
      <c r="DK259" s="126" t="s">
        <v>447</v>
      </c>
      <c r="DL259" s="126" t="s">
        <v>447</v>
      </c>
      <c r="DM259" s="126" t="s">
        <v>447</v>
      </c>
      <c r="DO259" s="426"/>
      <c r="DP259" s="110" t="s">
        <v>447</v>
      </c>
      <c r="DQ259" s="126" t="s">
        <v>447</v>
      </c>
      <c r="DR259" s="126" t="s">
        <v>447</v>
      </c>
      <c r="DS259" s="126" t="s">
        <v>447</v>
      </c>
      <c r="DT259" s="126" t="s">
        <v>447</v>
      </c>
      <c r="DU259" s="126" t="s">
        <v>447</v>
      </c>
      <c r="DV259" s="126" t="s">
        <v>447</v>
      </c>
      <c r="DW259" s="126" t="s">
        <v>447</v>
      </c>
      <c r="DX259" s="126" t="s">
        <v>447</v>
      </c>
      <c r="DY259" s="126" t="s">
        <v>447</v>
      </c>
      <c r="DZ259" s="126" t="s">
        <v>447</v>
      </c>
    </row>
    <row r="260" spans="2:130" s="3" customFormat="1" x14ac:dyDescent="0.25">
      <c r="C260" s="3" t="s">
        <v>447</v>
      </c>
      <c r="D260" s="3" t="s">
        <v>447</v>
      </c>
      <c r="E260" s="3" t="s">
        <v>447</v>
      </c>
      <c r="F260" s="3" t="s">
        <v>447</v>
      </c>
      <c r="G260" s="3" t="s">
        <v>447</v>
      </c>
      <c r="H260" s="3" t="s">
        <v>447</v>
      </c>
      <c r="I260" s="3" t="s">
        <v>447</v>
      </c>
      <c r="J260" s="3" t="s">
        <v>447</v>
      </c>
      <c r="K260" s="3" t="s">
        <v>447</v>
      </c>
      <c r="L260" s="3" t="s">
        <v>447</v>
      </c>
      <c r="M260" s="3" t="s">
        <v>447</v>
      </c>
      <c r="N260" s="3" t="s">
        <v>447</v>
      </c>
      <c r="P260" s="3" t="s">
        <v>447</v>
      </c>
      <c r="Q260" s="3" t="s">
        <v>447</v>
      </c>
      <c r="R260" s="3" t="s">
        <v>447</v>
      </c>
      <c r="S260" s="3" t="s">
        <v>447</v>
      </c>
      <c r="T260" s="3" t="s">
        <v>447</v>
      </c>
      <c r="U260" s="3" t="s">
        <v>447</v>
      </c>
      <c r="V260" s="3" t="s">
        <v>447</v>
      </c>
      <c r="W260" s="3" t="s">
        <v>447</v>
      </c>
      <c r="X260" s="3" t="s">
        <v>447</v>
      </c>
      <c r="Y260" s="3" t="s">
        <v>447</v>
      </c>
      <c r="Z260" s="3" t="s">
        <v>447</v>
      </c>
      <c r="AP260" s="3" t="s">
        <v>447</v>
      </c>
      <c r="AQ260" s="3" t="s">
        <v>447</v>
      </c>
      <c r="AR260" s="3" t="s">
        <v>447</v>
      </c>
      <c r="AS260" s="3" t="s">
        <v>447</v>
      </c>
      <c r="AT260" s="3" t="s">
        <v>447</v>
      </c>
      <c r="AU260" s="3" t="s">
        <v>447</v>
      </c>
      <c r="AV260" s="3" t="s">
        <v>447</v>
      </c>
      <c r="AW260" s="3" t="s">
        <v>447</v>
      </c>
      <c r="AX260" s="3" t="s">
        <v>447</v>
      </c>
      <c r="AY260" s="3" t="s">
        <v>447</v>
      </c>
      <c r="AZ260" s="3" t="s">
        <v>447</v>
      </c>
      <c r="BC260" s="3" t="s">
        <v>447</v>
      </c>
      <c r="BD260" s="3" t="s">
        <v>447</v>
      </c>
      <c r="BE260" s="3" t="s">
        <v>447</v>
      </c>
      <c r="BF260" s="3" t="s">
        <v>447</v>
      </c>
      <c r="BG260" s="3" t="s">
        <v>447</v>
      </c>
      <c r="BH260" s="3" t="s">
        <v>447</v>
      </c>
      <c r="BI260" s="3" t="s">
        <v>447</v>
      </c>
      <c r="BJ260" s="3" t="s">
        <v>447</v>
      </c>
      <c r="BK260" s="3" t="s">
        <v>447</v>
      </c>
      <c r="BL260" s="3" t="s">
        <v>447</v>
      </c>
      <c r="BM260" s="3" t="s">
        <v>447</v>
      </c>
      <c r="BP260" s="3" t="s">
        <v>447</v>
      </c>
      <c r="BQ260" s="3" t="s">
        <v>447</v>
      </c>
      <c r="BR260" s="3" t="s">
        <v>447</v>
      </c>
      <c r="BS260" s="3" t="s">
        <v>447</v>
      </c>
      <c r="BT260" s="3" t="s">
        <v>447</v>
      </c>
      <c r="BU260" s="3" t="s">
        <v>447</v>
      </c>
      <c r="BV260" s="3" t="s">
        <v>447</v>
      </c>
      <c r="BW260" s="3" t="s">
        <v>447</v>
      </c>
      <c r="BX260" s="3" t="s">
        <v>447</v>
      </c>
      <c r="BY260" s="3" t="s">
        <v>447</v>
      </c>
      <c r="BZ260" s="3" t="s">
        <v>447</v>
      </c>
      <c r="CC260" s="3" t="s">
        <v>447</v>
      </c>
      <c r="CD260" s="3" t="s">
        <v>447</v>
      </c>
      <c r="CE260" s="3" t="s">
        <v>447</v>
      </c>
      <c r="CF260" s="3" t="s">
        <v>447</v>
      </c>
      <c r="CG260" s="3" t="s">
        <v>447</v>
      </c>
      <c r="CH260" s="3" t="s">
        <v>447</v>
      </c>
      <c r="CI260" s="3" t="s">
        <v>447</v>
      </c>
      <c r="CJ260" s="3" t="s">
        <v>447</v>
      </c>
      <c r="CK260" s="3" t="s">
        <v>447</v>
      </c>
      <c r="CL260" s="3" t="s">
        <v>447</v>
      </c>
      <c r="CM260" s="3" t="s">
        <v>447</v>
      </c>
      <c r="DC260" s="3" t="s">
        <v>447</v>
      </c>
      <c r="DD260" s="3" t="s">
        <v>447</v>
      </c>
      <c r="DE260" s="3" t="s">
        <v>447</v>
      </c>
      <c r="DF260" s="3" t="s">
        <v>447</v>
      </c>
      <c r="DG260" s="3" t="s">
        <v>447</v>
      </c>
      <c r="DH260" s="3" t="s">
        <v>447</v>
      </c>
      <c r="DI260" s="3" t="s">
        <v>447</v>
      </c>
      <c r="DJ260" s="3" t="s">
        <v>447</v>
      </c>
      <c r="DK260" s="3" t="s">
        <v>447</v>
      </c>
      <c r="DL260" s="3" t="s">
        <v>447</v>
      </c>
      <c r="DM260" s="3" t="s">
        <v>447</v>
      </c>
      <c r="DP260" s="3" t="s">
        <v>447</v>
      </c>
      <c r="DQ260" s="3" t="s">
        <v>447</v>
      </c>
      <c r="DR260" s="3" t="s">
        <v>447</v>
      </c>
      <c r="DS260" s="3" t="s">
        <v>447</v>
      </c>
      <c r="DT260" s="3" t="s">
        <v>447</v>
      </c>
      <c r="DU260" s="3" t="s">
        <v>447</v>
      </c>
      <c r="DV260" s="3" t="s">
        <v>447</v>
      </c>
      <c r="DW260" s="3" t="s">
        <v>447</v>
      </c>
      <c r="DX260" s="3" t="s">
        <v>447</v>
      </c>
      <c r="DY260" s="3" t="s">
        <v>447</v>
      </c>
      <c r="DZ260" s="3" t="s">
        <v>447</v>
      </c>
    </row>
    <row r="261" spans="2:130" s="3" customFormat="1" x14ac:dyDescent="0.25">
      <c r="BC261" s="3" t="s">
        <v>447</v>
      </c>
      <c r="BD261" s="3" t="s">
        <v>447</v>
      </c>
      <c r="BE261" s="3" t="s">
        <v>447</v>
      </c>
      <c r="BF261" s="3" t="s">
        <v>447</v>
      </c>
      <c r="BG261" s="3" t="s">
        <v>447</v>
      </c>
      <c r="BH261" s="3" t="s">
        <v>447</v>
      </c>
      <c r="BI261" s="3" t="s">
        <v>447</v>
      </c>
      <c r="BJ261" s="3" t="s">
        <v>447</v>
      </c>
      <c r="BK261" s="3" t="s">
        <v>447</v>
      </c>
      <c r="BL261" s="3" t="s">
        <v>447</v>
      </c>
      <c r="BM261" s="3" t="s">
        <v>447</v>
      </c>
      <c r="BP261" s="3" t="s">
        <v>447</v>
      </c>
      <c r="BQ261" s="3" t="s">
        <v>447</v>
      </c>
      <c r="BR261" s="3" t="s">
        <v>447</v>
      </c>
      <c r="BS261" s="3" t="s">
        <v>447</v>
      </c>
      <c r="BT261" s="3" t="s">
        <v>447</v>
      </c>
      <c r="BU261" s="3" t="s">
        <v>447</v>
      </c>
      <c r="BV261" s="3" t="s">
        <v>447</v>
      </c>
      <c r="BW261" s="3" t="s">
        <v>447</v>
      </c>
      <c r="BX261" s="3" t="s">
        <v>447</v>
      </c>
      <c r="BY261" s="3" t="s">
        <v>447</v>
      </c>
      <c r="BZ261" s="3" t="s">
        <v>447</v>
      </c>
      <c r="CC261" s="3" t="s">
        <v>447</v>
      </c>
      <c r="CD261" s="3" t="s">
        <v>447</v>
      </c>
      <c r="CE261" s="3" t="s">
        <v>447</v>
      </c>
      <c r="CF261" s="3" t="s">
        <v>447</v>
      </c>
      <c r="CG261" s="3" t="s">
        <v>447</v>
      </c>
      <c r="CH261" s="3" t="s">
        <v>447</v>
      </c>
      <c r="CI261" s="3" t="s">
        <v>447</v>
      </c>
      <c r="CJ261" s="3" t="s">
        <v>447</v>
      </c>
      <c r="CK261" s="3" t="s">
        <v>447</v>
      </c>
      <c r="CL261" s="3" t="s">
        <v>447</v>
      </c>
      <c r="CM261" s="3" t="s">
        <v>447</v>
      </c>
      <c r="DC261" s="3" t="s">
        <v>447</v>
      </c>
      <c r="DD261" s="3" t="s">
        <v>447</v>
      </c>
      <c r="DE261" s="3" t="s">
        <v>447</v>
      </c>
      <c r="DF261" s="3" t="s">
        <v>447</v>
      </c>
      <c r="DG261" s="3" t="s">
        <v>447</v>
      </c>
      <c r="DH261" s="3" t="s">
        <v>447</v>
      </c>
      <c r="DI261" s="3" t="s">
        <v>447</v>
      </c>
      <c r="DJ261" s="3" t="s">
        <v>447</v>
      </c>
      <c r="DK261" s="3" t="s">
        <v>447</v>
      </c>
      <c r="DL261" s="3" t="s">
        <v>447</v>
      </c>
      <c r="DM261" s="3" t="s">
        <v>447</v>
      </c>
      <c r="DP261" s="3" t="s">
        <v>447</v>
      </c>
      <c r="DQ261" s="3" t="s">
        <v>447</v>
      </c>
      <c r="DR261" s="3" t="s">
        <v>447</v>
      </c>
      <c r="DS261" s="3" t="s">
        <v>447</v>
      </c>
      <c r="DT261" s="3" t="s">
        <v>447</v>
      </c>
      <c r="DU261" s="3" t="s">
        <v>447</v>
      </c>
      <c r="DV261" s="3" t="s">
        <v>447</v>
      </c>
      <c r="DW261" s="3" t="s">
        <v>447</v>
      </c>
      <c r="DX261" s="3" t="s">
        <v>447</v>
      </c>
      <c r="DY261" s="3" t="s">
        <v>447</v>
      </c>
      <c r="DZ261" s="3" t="s">
        <v>447</v>
      </c>
    </row>
  </sheetData>
  <sheetProtection algorithmName="SHA-512" hashValue="2BvO06p63zRbbLOeE0TpbFJTMmOy6XaUQD0P5uj1/LAZbbxKKHD3/OzSujV2D1tzoIcvz1RFj/yWiSjVG82Yng==" saltValue="GGLM+sgYddhlR+qRTs9haw==" spinCount="100000" sheet="1" objects="1" scenarios="1" selectLockedCells="1"/>
  <mergeCells count="63">
    <mergeCell ref="DO249:DO259"/>
    <mergeCell ref="B201:B211"/>
    <mergeCell ref="O201:O211"/>
    <mergeCell ref="AB201:AB211"/>
    <mergeCell ref="DO237:DO247"/>
    <mergeCell ref="B249:B259"/>
    <mergeCell ref="O249:O259"/>
    <mergeCell ref="AB249:AB259"/>
    <mergeCell ref="AO249:AO259"/>
    <mergeCell ref="BB249:BB259"/>
    <mergeCell ref="BO249:BO259"/>
    <mergeCell ref="CB249:CB259"/>
    <mergeCell ref="CO249:CO259"/>
    <mergeCell ref="DB249:DB259"/>
    <mergeCell ref="DO225:DO235"/>
    <mergeCell ref="B237:B247"/>
    <mergeCell ref="O237:O247"/>
    <mergeCell ref="AB237:AB247"/>
    <mergeCell ref="AO237:AO247"/>
    <mergeCell ref="BB237:BB247"/>
    <mergeCell ref="BO237:BO247"/>
    <mergeCell ref="CB237:CB247"/>
    <mergeCell ref="CO237:CO247"/>
    <mergeCell ref="DB237:DB247"/>
    <mergeCell ref="DO213:DO223"/>
    <mergeCell ref="BO225:BO235"/>
    <mergeCell ref="CB225:CB235"/>
    <mergeCell ref="CO225:CO235"/>
    <mergeCell ref="DB225:DB235"/>
    <mergeCell ref="BO213:BO223"/>
    <mergeCell ref="CB213:CB223"/>
    <mergeCell ref="CO213:CO223"/>
    <mergeCell ref="DB213:DB223"/>
    <mergeCell ref="BB201:BB211"/>
    <mergeCell ref="BO201:BO211"/>
    <mergeCell ref="CB201:CB211"/>
    <mergeCell ref="CO201:CO211"/>
    <mergeCell ref="B225:B235"/>
    <mergeCell ref="O225:O235"/>
    <mergeCell ref="AB225:AB235"/>
    <mergeCell ref="AO225:AO235"/>
    <mergeCell ref="BB225:BB235"/>
    <mergeCell ref="B213:B223"/>
    <mergeCell ref="O213:O223"/>
    <mergeCell ref="AB213:AB223"/>
    <mergeCell ref="AO213:AO223"/>
    <mergeCell ref="BB213:BB223"/>
    <mergeCell ref="F98:F195"/>
    <mergeCell ref="B2:B7"/>
    <mergeCell ref="B9:B20"/>
    <mergeCell ref="B22:B33"/>
    <mergeCell ref="DO201:DO211"/>
    <mergeCell ref="B35:B42"/>
    <mergeCell ref="B44:B51"/>
    <mergeCell ref="B89:B96"/>
    <mergeCell ref="B53:B60"/>
    <mergeCell ref="B98:B195"/>
    <mergeCell ref="B197:B199"/>
    <mergeCell ref="B62:B69"/>
    <mergeCell ref="B71:B78"/>
    <mergeCell ref="B80:B87"/>
    <mergeCell ref="DB201:DB211"/>
    <mergeCell ref="AO201:AO21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F16B0-16E6-4957-B650-B222BA3B0CCD}">
  <dimension ref="A1:B12"/>
  <sheetViews>
    <sheetView showGridLines="0" zoomScale="235" zoomScaleNormal="235" workbookViewId="0">
      <selection activeCell="D4" sqref="D4"/>
    </sheetView>
  </sheetViews>
  <sheetFormatPr baseColWidth="10" defaultRowHeight="15" x14ac:dyDescent="0.25"/>
  <cols>
    <col min="1" max="2" width="6" style="3" customWidth="1"/>
  </cols>
  <sheetData>
    <row r="1" spans="1:2" s="25" customFormat="1" x14ac:dyDescent="0.25">
      <c r="A1" s="3"/>
      <c r="B1" s="3">
        <v>1962</v>
      </c>
    </row>
    <row r="2" spans="1:2" ht="15.75" customHeight="1" x14ac:dyDescent="0.25">
      <c r="B2" s="154">
        <v>10</v>
      </c>
    </row>
    <row r="3" spans="1:2" ht="15.75" customHeight="1" x14ac:dyDescent="0.25">
      <c r="B3" s="154">
        <v>12</v>
      </c>
    </row>
    <row r="4" spans="1:2" ht="15.75" customHeight="1" x14ac:dyDescent="0.25">
      <c r="B4" s="154">
        <v>14</v>
      </c>
    </row>
    <row r="5" spans="1:2" ht="15.75" customHeight="1" x14ac:dyDescent="0.25">
      <c r="B5" s="154">
        <v>16</v>
      </c>
    </row>
    <row r="6" spans="1:2" ht="15.75" customHeight="1" x14ac:dyDescent="0.25">
      <c r="B6" s="154">
        <v>18</v>
      </c>
    </row>
    <row r="7" spans="1:2" ht="15.75" customHeight="1" x14ac:dyDescent="0.25">
      <c r="B7" s="154">
        <v>20</v>
      </c>
    </row>
    <row r="8" spans="1:2" ht="15.75" customHeight="1" x14ac:dyDescent="0.25">
      <c r="B8" s="154">
        <v>22</v>
      </c>
    </row>
    <row r="9" spans="1:2" ht="15.75" customHeight="1" x14ac:dyDescent="0.25">
      <c r="B9" s="154">
        <v>26</v>
      </c>
    </row>
    <row r="10" spans="1:2" ht="15.75" customHeight="1" x14ac:dyDescent="0.25">
      <c r="B10" s="154">
        <v>30</v>
      </c>
    </row>
    <row r="11" spans="1:2" ht="15.75" customHeight="1" x14ac:dyDescent="0.25">
      <c r="B11" s="154">
        <v>34</v>
      </c>
    </row>
    <row r="12" spans="1:2" ht="15.75" customHeight="1" x14ac:dyDescent="0.25">
      <c r="B12" s="154">
        <v>40</v>
      </c>
    </row>
  </sheetData>
  <sheetProtection algorithmName="SHA-512" hashValue="hGY+f2yD2TpoXccXyygqUHvLiVSh7ve549EyQnWBY4uVGJtzluVaC4h493FAgp6BFE9ZsdQn7vBjnghjhJe9PQ==" saltValue="Du6QGmC4eff3jMj4fL09eg==" spinCount="100000" sheet="1" objects="1" scenarios="1" selectLockedCells="1"/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1:AP609"/>
  <sheetViews>
    <sheetView topLeftCell="H1" zoomScaleNormal="100" workbookViewId="0">
      <selection activeCell="AN1" sqref="AN1:AN1048576"/>
    </sheetView>
  </sheetViews>
  <sheetFormatPr baseColWidth="10" defaultRowHeight="15" x14ac:dyDescent="0.25"/>
  <cols>
    <col min="1" max="1" width="4.140625" style="25" customWidth="1"/>
    <col min="2" max="2" width="10.140625" style="25" customWidth="1"/>
    <col min="3" max="3" width="4.28515625" style="25" customWidth="1"/>
    <col min="4" max="4" width="10.140625" style="25" customWidth="1"/>
    <col min="5" max="5" width="4.28515625" style="25" customWidth="1"/>
    <col min="6" max="6" width="13.140625" style="25" customWidth="1"/>
    <col min="7" max="7" width="4.28515625" style="25" customWidth="1"/>
    <col min="8" max="8" width="12.7109375" style="25" customWidth="1"/>
    <col min="9" max="9" width="4.28515625" style="25" customWidth="1"/>
    <col min="10" max="10" width="10.85546875" style="25" customWidth="1"/>
    <col min="11" max="11" width="4.28515625" style="25" customWidth="1"/>
    <col min="12" max="12" width="15.140625" style="25" customWidth="1"/>
    <col min="13" max="13" width="4.28515625" style="25" customWidth="1"/>
    <col min="14" max="14" width="10.140625" style="25" customWidth="1"/>
    <col min="15" max="15" width="4.28515625" style="25" customWidth="1"/>
    <col min="16" max="16" width="10.140625" style="25" customWidth="1"/>
    <col min="17" max="17" width="4.140625" style="25" customWidth="1"/>
    <col min="18" max="19" width="11.42578125" style="25"/>
    <col min="20" max="20" width="4" style="25" customWidth="1"/>
    <col min="21" max="21" width="13.140625" style="25" bestFit="1" customWidth="1"/>
    <col min="22" max="23" width="11.42578125" style="25"/>
    <col min="24" max="24" width="4.140625" style="25" customWidth="1"/>
    <col min="25" max="25" width="11.28515625" style="25" bestFit="1" customWidth="1"/>
    <col min="26" max="27" width="11.42578125" style="25"/>
    <col min="28" max="28" width="4.140625" style="25" customWidth="1"/>
    <col min="29" max="29" width="11.28515625" style="25" bestFit="1" customWidth="1"/>
    <col min="30" max="31" width="11.42578125" style="25"/>
    <col min="32" max="32" width="4.7109375" style="25" customWidth="1"/>
    <col min="33" max="34" width="11.42578125" style="25"/>
    <col min="35" max="35" width="4.28515625" style="25" customWidth="1"/>
    <col min="36" max="36" width="14.140625" style="25" customWidth="1"/>
    <col min="37" max="16384" width="11.42578125" style="25"/>
  </cols>
  <sheetData>
    <row r="1" spans="2:42" x14ac:dyDescent="0.25">
      <c r="J1" s="44"/>
      <c r="K1" s="44"/>
      <c r="M1" s="4"/>
    </row>
    <row r="2" spans="2:42" x14ac:dyDescent="0.25">
      <c r="B2" s="122" t="s">
        <v>39</v>
      </c>
      <c r="D2" s="1"/>
      <c r="F2" s="2"/>
      <c r="K2" s="43"/>
      <c r="L2" s="43"/>
      <c r="M2" s="43"/>
      <c r="N2" s="43"/>
      <c r="O2" s="43"/>
      <c r="P2" s="43"/>
      <c r="Q2" s="1"/>
      <c r="R2" s="431" t="s">
        <v>26</v>
      </c>
      <c r="S2" s="431"/>
      <c r="U2" s="166" t="s">
        <v>29</v>
      </c>
      <c r="V2" s="166"/>
      <c r="W2" s="166"/>
      <c r="Y2" s="167" t="s">
        <v>30</v>
      </c>
      <c r="Z2" s="168"/>
      <c r="AA2" s="169"/>
      <c r="AC2" s="166" t="s">
        <v>31</v>
      </c>
      <c r="AD2" s="166"/>
      <c r="AE2" s="166"/>
      <c r="AG2" s="431" t="s">
        <v>266</v>
      </c>
      <c r="AH2" s="431"/>
      <c r="AJ2" s="432" t="s">
        <v>46</v>
      </c>
      <c r="AK2" s="433"/>
      <c r="AL2" s="433"/>
      <c r="AM2" s="433"/>
      <c r="AN2" s="433"/>
      <c r="AO2" s="433"/>
      <c r="AP2" s="434"/>
    </row>
    <row r="3" spans="2:42" x14ac:dyDescent="0.25">
      <c r="B3" s="110" t="s">
        <v>42</v>
      </c>
      <c r="D3" s="26"/>
      <c r="F3" s="3"/>
      <c r="Q3" s="4"/>
      <c r="R3" s="72">
        <v>1</v>
      </c>
      <c r="S3" s="72">
        <v>2</v>
      </c>
      <c r="U3" s="72"/>
      <c r="V3" s="72" t="s">
        <v>27</v>
      </c>
      <c r="W3" s="72" t="s">
        <v>28</v>
      </c>
      <c r="Y3" s="72"/>
      <c r="Z3" s="72" t="s">
        <v>27</v>
      </c>
      <c r="AA3" s="72" t="s">
        <v>28</v>
      </c>
      <c r="AC3" s="72"/>
      <c r="AD3" s="72" t="s">
        <v>27</v>
      </c>
      <c r="AE3" s="72" t="s">
        <v>28</v>
      </c>
      <c r="AG3" s="72">
        <v>1</v>
      </c>
      <c r="AH3" s="72">
        <v>2</v>
      </c>
      <c r="AJ3" s="72"/>
      <c r="AK3" s="72" t="s">
        <v>270</v>
      </c>
      <c r="AL3" s="72" t="s">
        <v>263</v>
      </c>
      <c r="AM3" s="72" t="s">
        <v>264</v>
      </c>
      <c r="AN3" s="72" t="s">
        <v>41</v>
      </c>
      <c r="AO3" s="72" t="s">
        <v>260</v>
      </c>
      <c r="AP3" s="72" t="s">
        <v>262</v>
      </c>
    </row>
    <row r="4" spans="2:42" ht="15.75" thickBot="1" x14ac:dyDescent="0.3">
      <c r="B4" s="110" t="s">
        <v>43</v>
      </c>
      <c r="D4" s="26"/>
      <c r="F4" s="3"/>
      <c r="Q4" s="4"/>
      <c r="R4" s="78">
        <v>10</v>
      </c>
      <c r="S4" s="55">
        <v>13</v>
      </c>
      <c r="U4" s="79">
        <v>1</v>
      </c>
      <c r="V4" s="79">
        <v>2</v>
      </c>
      <c r="W4" s="79">
        <v>3</v>
      </c>
      <c r="Y4" s="79">
        <v>1</v>
      </c>
      <c r="Z4" s="79">
        <v>2</v>
      </c>
      <c r="AA4" s="79">
        <v>3</v>
      </c>
      <c r="AC4" s="79">
        <v>1</v>
      </c>
      <c r="AD4" s="79">
        <v>2</v>
      </c>
      <c r="AE4" s="79">
        <v>3</v>
      </c>
      <c r="AG4" s="72" t="s">
        <v>42</v>
      </c>
      <c r="AH4" s="55" t="s">
        <v>42</v>
      </c>
      <c r="AJ4" s="72" t="str">
        <f>CONCATENATE("SUNO","-",AL4)</f>
        <v>SUNO-70</v>
      </c>
      <c r="AK4" s="54" t="s">
        <v>269</v>
      </c>
      <c r="AL4" s="54">
        <v>70</v>
      </c>
      <c r="AM4" s="54">
        <f>AL4/10</f>
        <v>7</v>
      </c>
      <c r="AN4" s="54" t="s">
        <v>1827</v>
      </c>
      <c r="AO4" s="54" t="s">
        <v>265</v>
      </c>
      <c r="AP4" s="54">
        <v>0</v>
      </c>
    </row>
    <row r="5" spans="2:42" x14ac:dyDescent="0.25">
      <c r="B5" s="110" t="s">
        <v>44</v>
      </c>
      <c r="D5" s="26"/>
      <c r="F5" s="4"/>
      <c r="Q5" s="4"/>
      <c r="R5" s="78">
        <v>12</v>
      </c>
      <c r="S5" s="55">
        <v>16</v>
      </c>
      <c r="T5" s="43"/>
      <c r="U5" s="80" t="s">
        <v>1053</v>
      </c>
      <c r="V5" s="76">
        <v>10.199999999999999</v>
      </c>
      <c r="W5" s="76">
        <v>1500</v>
      </c>
      <c r="Y5" s="80" t="s">
        <v>1086</v>
      </c>
      <c r="Z5" s="76">
        <v>9</v>
      </c>
      <c r="AA5" s="76">
        <v>250</v>
      </c>
      <c r="AC5" s="80" t="s">
        <v>1108</v>
      </c>
      <c r="AD5" s="76">
        <v>8</v>
      </c>
      <c r="AE5" s="76">
        <v>250</v>
      </c>
      <c r="AG5" s="78" t="s">
        <v>44</v>
      </c>
      <c r="AH5" s="55" t="s">
        <v>256</v>
      </c>
      <c r="AJ5" s="72" t="str">
        <f t="shared" ref="AJ5:AJ68" si="0">CONCATENATE("SUNO","-",AL5)</f>
        <v>SUNO-80</v>
      </c>
      <c r="AK5" s="54" t="s">
        <v>269</v>
      </c>
      <c r="AL5" s="54">
        <v>80</v>
      </c>
      <c r="AM5" s="54">
        <f t="shared" ref="AM5:AM68" si="1">AL5/10</f>
        <v>8</v>
      </c>
      <c r="AN5" s="54" t="s">
        <v>1827</v>
      </c>
      <c r="AO5" s="54" t="s">
        <v>265</v>
      </c>
      <c r="AP5" s="54">
        <v>0</v>
      </c>
    </row>
    <row r="6" spans="2:42" x14ac:dyDescent="0.25">
      <c r="B6" s="110" t="s">
        <v>45</v>
      </c>
      <c r="D6" s="26"/>
      <c r="Q6" s="4"/>
      <c r="R6" s="78">
        <v>14</v>
      </c>
      <c r="S6" s="55">
        <v>18</v>
      </c>
      <c r="T6" s="43"/>
      <c r="U6" s="72" t="s">
        <v>1054</v>
      </c>
      <c r="V6" s="54">
        <v>12.3</v>
      </c>
      <c r="W6" s="54">
        <v>1500</v>
      </c>
      <c r="Y6" s="72" t="s">
        <v>1087</v>
      </c>
      <c r="Z6" s="54">
        <v>10.8</v>
      </c>
      <c r="AA6" s="76">
        <v>250</v>
      </c>
      <c r="AC6" s="72" t="s">
        <v>1109</v>
      </c>
      <c r="AD6" s="54">
        <v>9.6</v>
      </c>
      <c r="AE6" s="76">
        <v>250</v>
      </c>
      <c r="AG6" s="78" t="s">
        <v>43</v>
      </c>
      <c r="AH6" s="55" t="s">
        <v>43</v>
      </c>
      <c r="AJ6" s="72" t="str">
        <f t="shared" si="0"/>
        <v>SUNO-90</v>
      </c>
      <c r="AK6" s="54" t="s">
        <v>269</v>
      </c>
      <c r="AL6" s="54">
        <v>90</v>
      </c>
      <c r="AM6" s="54">
        <f t="shared" si="1"/>
        <v>9</v>
      </c>
      <c r="AN6" s="54" t="s">
        <v>1827</v>
      </c>
      <c r="AO6" s="54" t="s">
        <v>265</v>
      </c>
      <c r="AP6" s="54">
        <v>0</v>
      </c>
    </row>
    <row r="7" spans="2:42" x14ac:dyDescent="0.25">
      <c r="B7" s="110" t="s">
        <v>280</v>
      </c>
      <c r="D7" s="53"/>
      <c r="Q7" s="4"/>
      <c r="R7" s="78">
        <v>16</v>
      </c>
      <c r="S7" s="55">
        <v>20</v>
      </c>
      <c r="T7" s="43"/>
      <c r="U7" s="72" t="s">
        <v>1055</v>
      </c>
      <c r="V7" s="54">
        <v>14.2</v>
      </c>
      <c r="W7" s="54">
        <v>1500</v>
      </c>
      <c r="Y7" s="72" t="s">
        <v>1088</v>
      </c>
      <c r="Z7" s="54">
        <v>12.6</v>
      </c>
      <c r="AA7" s="76">
        <v>250</v>
      </c>
      <c r="AC7" s="72" t="s">
        <v>1110</v>
      </c>
      <c r="AD7" s="54">
        <v>11.2</v>
      </c>
      <c r="AE7" s="76">
        <v>250</v>
      </c>
      <c r="AG7" s="78" t="s">
        <v>45</v>
      </c>
      <c r="AH7" s="55" t="s">
        <v>257</v>
      </c>
      <c r="AJ7" s="72" t="str">
        <f t="shared" si="0"/>
        <v>SUNO-100</v>
      </c>
      <c r="AK7" s="54" t="s">
        <v>269</v>
      </c>
      <c r="AL7" s="54">
        <v>100</v>
      </c>
      <c r="AM7" s="54">
        <f t="shared" si="1"/>
        <v>10</v>
      </c>
      <c r="AN7" s="54" t="s">
        <v>1827</v>
      </c>
      <c r="AO7" s="54" t="s">
        <v>265</v>
      </c>
      <c r="AP7" s="54">
        <v>0</v>
      </c>
    </row>
    <row r="8" spans="2:42" ht="15.75" thickBot="1" x14ac:dyDescent="0.3">
      <c r="D8" s="53"/>
      <c r="Q8" s="4"/>
      <c r="R8" s="78">
        <v>18</v>
      </c>
      <c r="S8" s="55">
        <v>22</v>
      </c>
      <c r="T8" s="43"/>
      <c r="U8" s="72" t="s">
        <v>1056</v>
      </c>
      <c r="V8" s="54">
        <v>16</v>
      </c>
      <c r="W8" s="54">
        <v>1500</v>
      </c>
      <c r="Y8" s="72" t="s">
        <v>1089</v>
      </c>
      <c r="Z8" s="54">
        <v>14.4</v>
      </c>
      <c r="AA8" s="76">
        <v>250</v>
      </c>
      <c r="AC8" s="72" t="s">
        <v>1111</v>
      </c>
      <c r="AD8" s="54">
        <v>12.8</v>
      </c>
      <c r="AE8" s="76">
        <v>250</v>
      </c>
      <c r="AG8" s="78" t="s">
        <v>280</v>
      </c>
      <c r="AH8" s="55" t="s">
        <v>280</v>
      </c>
      <c r="AJ8" s="72" t="str">
        <f t="shared" si="0"/>
        <v>SUNO-110</v>
      </c>
      <c r="AK8" s="54" t="s">
        <v>269</v>
      </c>
      <c r="AL8" s="54">
        <v>110</v>
      </c>
      <c r="AM8" s="54">
        <f t="shared" si="1"/>
        <v>11</v>
      </c>
      <c r="AN8" s="54" t="s">
        <v>1827</v>
      </c>
      <c r="AO8" s="54" t="s">
        <v>265</v>
      </c>
      <c r="AP8" s="54">
        <v>0</v>
      </c>
    </row>
    <row r="9" spans="2:42" ht="19.5" thickBot="1" x14ac:dyDescent="0.3">
      <c r="B9" s="428" t="s">
        <v>46</v>
      </c>
      <c r="C9" s="429"/>
      <c r="D9" s="429"/>
      <c r="E9" s="429"/>
      <c r="F9" s="429"/>
      <c r="G9" s="429"/>
      <c r="H9" s="429"/>
      <c r="I9" s="429"/>
      <c r="J9" s="429"/>
      <c r="K9" s="429"/>
      <c r="L9" s="429"/>
      <c r="M9" s="429"/>
      <c r="N9" s="429"/>
      <c r="O9" s="429"/>
      <c r="P9" s="430"/>
      <c r="Q9" s="5"/>
      <c r="R9" s="78">
        <v>20</v>
      </c>
      <c r="S9" s="55">
        <v>24</v>
      </c>
      <c r="T9" s="43"/>
      <c r="U9" s="72" t="s">
        <v>1057</v>
      </c>
      <c r="V9" s="54">
        <v>17.899999999999999</v>
      </c>
      <c r="W9" s="54">
        <v>1500</v>
      </c>
      <c r="Y9" s="72" t="s">
        <v>1090</v>
      </c>
      <c r="Z9" s="54">
        <v>16.2</v>
      </c>
      <c r="AA9" s="76">
        <v>250</v>
      </c>
      <c r="AC9" s="72" t="s">
        <v>1112</v>
      </c>
      <c r="AD9" s="54">
        <v>16.2</v>
      </c>
      <c r="AE9" s="76">
        <v>250</v>
      </c>
      <c r="AJ9" s="72" t="str">
        <f t="shared" si="0"/>
        <v>SUNO-120</v>
      </c>
      <c r="AK9" s="54" t="s">
        <v>269</v>
      </c>
      <c r="AL9" s="54">
        <v>120</v>
      </c>
      <c r="AM9" s="54">
        <f t="shared" si="1"/>
        <v>12</v>
      </c>
      <c r="AN9" s="54" t="s">
        <v>1827</v>
      </c>
      <c r="AO9" s="54" t="s">
        <v>265</v>
      </c>
      <c r="AP9" s="54">
        <v>0</v>
      </c>
    </row>
    <row r="10" spans="2:42" x14ac:dyDescent="0.25">
      <c r="Q10" s="5"/>
      <c r="R10" s="78">
        <v>22</v>
      </c>
      <c r="S10" s="55">
        <v>34</v>
      </c>
      <c r="T10" s="43"/>
      <c r="U10" s="72" t="s">
        <v>1058</v>
      </c>
      <c r="V10" s="54">
        <v>19.8</v>
      </c>
      <c r="W10" s="54">
        <v>1500</v>
      </c>
      <c r="Y10" s="72" t="s">
        <v>1091</v>
      </c>
      <c r="Z10" s="54">
        <v>18</v>
      </c>
      <c r="AA10" s="76">
        <v>250</v>
      </c>
      <c r="AC10" s="72" t="s">
        <v>1113</v>
      </c>
      <c r="AD10" s="54">
        <v>18</v>
      </c>
      <c r="AE10" s="76">
        <v>250</v>
      </c>
      <c r="AJ10" s="72" t="str">
        <f t="shared" si="0"/>
        <v>SUNO-130</v>
      </c>
      <c r="AK10" s="54" t="s">
        <v>269</v>
      </c>
      <c r="AL10" s="54">
        <v>130</v>
      </c>
      <c r="AM10" s="54">
        <f t="shared" si="1"/>
        <v>13</v>
      </c>
      <c r="AN10" s="54" t="s">
        <v>1827</v>
      </c>
      <c r="AO10" s="54" t="s">
        <v>265</v>
      </c>
      <c r="AP10" s="54">
        <v>0</v>
      </c>
    </row>
    <row r="11" spans="2:42" x14ac:dyDescent="0.25">
      <c r="B11" s="25" t="s">
        <v>42</v>
      </c>
      <c r="D11" s="25" t="s">
        <v>43</v>
      </c>
      <c r="F11" s="25" t="s">
        <v>44</v>
      </c>
      <c r="H11" s="25" t="s">
        <v>45</v>
      </c>
      <c r="J11" s="25" t="s">
        <v>258</v>
      </c>
      <c r="L11" s="25" t="s">
        <v>259</v>
      </c>
      <c r="N11" s="43" t="s">
        <v>269</v>
      </c>
      <c r="P11" s="111" t="s">
        <v>280</v>
      </c>
      <c r="Q11" s="5"/>
      <c r="R11" s="78">
        <v>26</v>
      </c>
      <c r="S11" s="55">
        <v>39</v>
      </c>
      <c r="T11" s="43"/>
      <c r="U11" s="72" t="s">
        <v>1059</v>
      </c>
      <c r="V11" s="54">
        <v>22.1</v>
      </c>
      <c r="W11" s="54">
        <v>1500</v>
      </c>
      <c r="Y11" s="72" t="s">
        <v>1092</v>
      </c>
      <c r="Z11" s="54">
        <v>22</v>
      </c>
      <c r="AA11" s="76">
        <v>250</v>
      </c>
      <c r="AC11" s="72" t="s">
        <v>1114</v>
      </c>
      <c r="AD11" s="54">
        <v>22</v>
      </c>
      <c r="AE11" s="76">
        <v>250</v>
      </c>
      <c r="AJ11" s="72" t="str">
        <f t="shared" si="0"/>
        <v>SUNO-140</v>
      </c>
      <c r="AK11" s="54" t="s">
        <v>269</v>
      </c>
      <c r="AL11" s="54">
        <v>140</v>
      </c>
      <c r="AM11" s="54">
        <f t="shared" si="1"/>
        <v>14</v>
      </c>
      <c r="AN11" s="54" t="s">
        <v>1827</v>
      </c>
      <c r="AO11" s="54" t="s">
        <v>265</v>
      </c>
      <c r="AP11" s="54">
        <v>0</v>
      </c>
    </row>
    <row r="12" spans="2:42" x14ac:dyDescent="0.25">
      <c r="B12" s="43" t="s">
        <v>47</v>
      </c>
      <c r="D12" s="25" t="s">
        <v>156</v>
      </c>
      <c r="F12" s="25" t="s">
        <v>246</v>
      </c>
      <c r="H12" s="25" t="s">
        <v>249</v>
      </c>
      <c r="N12" s="43">
        <v>10</v>
      </c>
      <c r="P12" s="3" t="s">
        <v>281</v>
      </c>
      <c r="Q12" s="5"/>
      <c r="R12" s="78">
        <v>30</v>
      </c>
      <c r="S12" s="55">
        <v>45</v>
      </c>
      <c r="T12" s="3"/>
      <c r="U12" s="72" t="s">
        <v>1060</v>
      </c>
      <c r="V12" s="54">
        <v>26.1</v>
      </c>
      <c r="W12" s="54">
        <v>1500</v>
      </c>
      <c r="Y12" s="72" t="s">
        <v>1093</v>
      </c>
      <c r="Z12" s="54">
        <v>26</v>
      </c>
      <c r="AA12" s="76">
        <v>250</v>
      </c>
      <c r="AC12" s="72" t="s">
        <v>1115</v>
      </c>
      <c r="AD12" s="54">
        <v>26</v>
      </c>
      <c r="AE12" s="76">
        <v>250</v>
      </c>
      <c r="AJ12" s="72" t="str">
        <f t="shared" si="0"/>
        <v>SUNO-150</v>
      </c>
      <c r="AK12" s="54" t="s">
        <v>269</v>
      </c>
      <c r="AL12" s="54">
        <v>150</v>
      </c>
      <c r="AM12" s="54">
        <f t="shared" si="1"/>
        <v>15</v>
      </c>
      <c r="AN12" s="54" t="s">
        <v>1827</v>
      </c>
      <c r="AO12" s="54" t="s">
        <v>265</v>
      </c>
      <c r="AP12" s="54">
        <v>0</v>
      </c>
    </row>
    <row r="13" spans="2:42" x14ac:dyDescent="0.25">
      <c r="B13" s="43" t="s">
        <v>48</v>
      </c>
      <c r="D13" s="25" t="s">
        <v>157</v>
      </c>
      <c r="F13" s="25" t="s">
        <v>247</v>
      </c>
      <c r="H13" s="25" t="s">
        <v>250</v>
      </c>
      <c r="J13" s="25" t="s">
        <v>260</v>
      </c>
      <c r="L13" s="25" t="s">
        <v>261</v>
      </c>
      <c r="N13" s="43">
        <v>20</v>
      </c>
      <c r="P13" s="3" t="s">
        <v>282</v>
      </c>
      <c r="Q13" s="5"/>
      <c r="R13" s="78">
        <v>34</v>
      </c>
      <c r="S13" s="55">
        <v>52</v>
      </c>
      <c r="T13" s="3"/>
      <c r="U13" s="72" t="s">
        <v>1061</v>
      </c>
      <c r="V13" s="54">
        <v>29.6</v>
      </c>
      <c r="W13" s="54">
        <v>1500</v>
      </c>
      <c r="Y13" s="72" t="s">
        <v>1094</v>
      </c>
      <c r="Z13" s="54">
        <v>30</v>
      </c>
      <c r="AA13" s="76">
        <v>250</v>
      </c>
      <c r="AC13" s="72" t="s">
        <v>1116</v>
      </c>
      <c r="AD13" s="54">
        <v>30</v>
      </c>
      <c r="AE13" s="76">
        <v>250</v>
      </c>
      <c r="AJ13" s="72" t="str">
        <f t="shared" si="0"/>
        <v>SUNO-160</v>
      </c>
      <c r="AK13" s="54" t="s">
        <v>269</v>
      </c>
      <c r="AL13" s="54">
        <v>160</v>
      </c>
      <c r="AM13" s="54">
        <f t="shared" si="1"/>
        <v>16</v>
      </c>
      <c r="AN13" s="54" t="s">
        <v>1827</v>
      </c>
      <c r="AO13" s="54" t="s">
        <v>265</v>
      </c>
      <c r="AP13" s="54">
        <v>0</v>
      </c>
    </row>
    <row r="14" spans="2:42" x14ac:dyDescent="0.25">
      <c r="B14" s="43" t="s">
        <v>49</v>
      </c>
      <c r="D14" s="25" t="s">
        <v>158</v>
      </c>
      <c r="F14" s="25" t="s">
        <v>248</v>
      </c>
      <c r="H14" s="25" t="s">
        <v>251</v>
      </c>
      <c r="N14" s="43">
        <v>30</v>
      </c>
      <c r="P14" s="3" t="s">
        <v>283</v>
      </c>
      <c r="Q14" s="5"/>
      <c r="R14" s="78">
        <v>40</v>
      </c>
      <c r="S14" s="55">
        <v>64</v>
      </c>
      <c r="T14" s="3"/>
      <c r="U14" s="72" t="s">
        <v>1062</v>
      </c>
      <c r="V14" s="54">
        <v>32.9</v>
      </c>
      <c r="W14" s="54">
        <v>1500</v>
      </c>
      <c r="Y14" s="72" t="s">
        <v>1095</v>
      </c>
      <c r="Z14" s="54">
        <v>37.4</v>
      </c>
      <c r="AA14" s="76">
        <v>250</v>
      </c>
      <c r="AC14" s="72" t="s">
        <v>1117</v>
      </c>
      <c r="AD14" s="54">
        <v>37.4</v>
      </c>
      <c r="AE14" s="76">
        <v>250</v>
      </c>
      <c r="AJ14" s="72" t="str">
        <f t="shared" si="0"/>
        <v>SUNO-170</v>
      </c>
      <c r="AK14" s="54" t="s">
        <v>269</v>
      </c>
      <c r="AL14" s="54">
        <v>170</v>
      </c>
      <c r="AM14" s="54">
        <f t="shared" si="1"/>
        <v>17</v>
      </c>
      <c r="AN14" s="54" t="s">
        <v>1827</v>
      </c>
      <c r="AO14" s="54" t="s">
        <v>265</v>
      </c>
      <c r="AP14" s="54">
        <v>0</v>
      </c>
    </row>
    <row r="15" spans="2:42" ht="15.75" thickBot="1" x14ac:dyDescent="0.3">
      <c r="B15" s="43" t="s">
        <v>50</v>
      </c>
      <c r="D15" s="25" t="s">
        <v>159</v>
      </c>
      <c r="H15" s="25" t="s">
        <v>252</v>
      </c>
      <c r="N15" s="43">
        <v>40</v>
      </c>
      <c r="P15" s="3" t="s">
        <v>284</v>
      </c>
      <c r="Q15" s="45"/>
      <c r="T15" s="3"/>
      <c r="U15" s="79" t="s">
        <v>1063</v>
      </c>
      <c r="V15" s="77">
        <v>36.299999999999997</v>
      </c>
      <c r="W15" s="77">
        <v>1500</v>
      </c>
      <c r="Y15" s="79" t="s">
        <v>1096</v>
      </c>
      <c r="Z15" s="77">
        <v>44</v>
      </c>
      <c r="AA15" s="77">
        <v>250</v>
      </c>
      <c r="AC15" s="79" t="s">
        <v>1118</v>
      </c>
      <c r="AD15" s="77">
        <v>44</v>
      </c>
      <c r="AE15" s="77">
        <v>250</v>
      </c>
      <c r="AJ15" s="72" t="str">
        <f t="shared" si="0"/>
        <v>SUNO-180</v>
      </c>
      <c r="AK15" s="54" t="s">
        <v>269</v>
      </c>
      <c r="AL15" s="54">
        <v>180</v>
      </c>
      <c r="AM15" s="54">
        <f t="shared" si="1"/>
        <v>18</v>
      </c>
      <c r="AN15" s="54" t="s">
        <v>1827</v>
      </c>
      <c r="AO15" s="54" t="s">
        <v>265</v>
      </c>
      <c r="AP15" s="54">
        <v>0</v>
      </c>
    </row>
    <row r="16" spans="2:42" x14ac:dyDescent="0.25">
      <c r="B16" s="43" t="s">
        <v>51</v>
      </c>
      <c r="D16" s="25" t="s">
        <v>160</v>
      </c>
      <c r="H16" s="25" t="s">
        <v>253</v>
      </c>
      <c r="N16" s="43">
        <v>50</v>
      </c>
      <c r="P16" s="3" t="s">
        <v>285</v>
      </c>
      <c r="Q16" s="45"/>
      <c r="T16" s="3"/>
      <c r="U16" s="72" t="s">
        <v>1540</v>
      </c>
      <c r="V16" s="54">
        <v>15.4</v>
      </c>
      <c r="W16" s="54">
        <v>1500</v>
      </c>
      <c r="Y16" s="80" t="s">
        <v>1541</v>
      </c>
      <c r="Z16" s="76">
        <v>13.6</v>
      </c>
      <c r="AA16" s="76">
        <v>250</v>
      </c>
      <c r="AC16" s="80" t="s">
        <v>1542</v>
      </c>
      <c r="AD16" s="76">
        <v>12.6</v>
      </c>
      <c r="AE16" s="76">
        <v>250</v>
      </c>
      <c r="AJ16" s="72" t="str">
        <f t="shared" si="0"/>
        <v>SUNO-190</v>
      </c>
      <c r="AK16" s="54" t="s">
        <v>269</v>
      </c>
      <c r="AL16" s="54">
        <v>190</v>
      </c>
      <c r="AM16" s="54">
        <f t="shared" si="1"/>
        <v>19</v>
      </c>
      <c r="AN16" s="54" t="s">
        <v>1827</v>
      </c>
      <c r="AO16" s="54" t="s">
        <v>265</v>
      </c>
      <c r="AP16" s="54">
        <v>0</v>
      </c>
    </row>
    <row r="17" spans="1:42" x14ac:dyDescent="0.25">
      <c r="B17" s="43" t="s">
        <v>52</v>
      </c>
      <c r="D17" s="25" t="s">
        <v>161</v>
      </c>
      <c r="H17" s="25" t="s">
        <v>254</v>
      </c>
      <c r="N17" s="43">
        <v>60</v>
      </c>
      <c r="P17" s="3" t="s">
        <v>286</v>
      </c>
      <c r="Q17" s="45"/>
      <c r="T17" s="3"/>
      <c r="U17" s="72" t="s">
        <v>1543</v>
      </c>
      <c r="V17" s="54">
        <v>18.600000000000001</v>
      </c>
      <c r="W17" s="54">
        <v>1500</v>
      </c>
      <c r="Y17" s="72" t="s">
        <v>1544</v>
      </c>
      <c r="Z17" s="54">
        <v>16</v>
      </c>
      <c r="AA17" s="76">
        <v>250</v>
      </c>
      <c r="AC17" s="72" t="s">
        <v>1545</v>
      </c>
      <c r="AD17" s="54">
        <v>14.8</v>
      </c>
      <c r="AE17" s="76">
        <v>250</v>
      </c>
      <c r="AJ17" s="72" t="str">
        <f t="shared" si="0"/>
        <v>SUNO-200</v>
      </c>
      <c r="AK17" s="54" t="s">
        <v>269</v>
      </c>
      <c r="AL17" s="54">
        <v>200</v>
      </c>
      <c r="AM17" s="54">
        <f t="shared" si="1"/>
        <v>20</v>
      </c>
      <c r="AN17" s="54" t="s">
        <v>1827</v>
      </c>
      <c r="AO17" s="54" t="s">
        <v>265</v>
      </c>
      <c r="AP17" s="54">
        <v>0</v>
      </c>
    </row>
    <row r="18" spans="1:42" x14ac:dyDescent="0.25">
      <c r="B18" s="43" t="s">
        <v>53</v>
      </c>
      <c r="D18" s="25" t="s">
        <v>162</v>
      </c>
      <c r="H18" s="25" t="s">
        <v>255</v>
      </c>
      <c r="N18" s="43">
        <v>70</v>
      </c>
      <c r="P18" s="3" t="s">
        <v>287</v>
      </c>
      <c r="Q18" s="45"/>
      <c r="T18" s="3"/>
      <c r="U18" s="72" t="s">
        <v>1546</v>
      </c>
      <c r="V18" s="54">
        <v>21.4</v>
      </c>
      <c r="W18" s="54">
        <v>1500</v>
      </c>
      <c r="Y18" s="72" t="s">
        <v>1547</v>
      </c>
      <c r="Z18" s="54">
        <v>18.3</v>
      </c>
      <c r="AA18" s="76">
        <v>250</v>
      </c>
      <c r="AC18" s="72" t="s">
        <v>1548</v>
      </c>
      <c r="AD18" s="54">
        <v>16.899999999999999</v>
      </c>
      <c r="AE18" s="76">
        <v>250</v>
      </c>
      <c r="AJ18" s="72" t="str">
        <f t="shared" si="0"/>
        <v>SUNO-220</v>
      </c>
      <c r="AK18" s="54" t="s">
        <v>269</v>
      </c>
      <c r="AL18" s="54">
        <v>220</v>
      </c>
      <c r="AM18" s="54">
        <f t="shared" si="1"/>
        <v>22</v>
      </c>
      <c r="AN18" s="54" t="s">
        <v>1827</v>
      </c>
      <c r="AO18" s="54" t="s">
        <v>265</v>
      </c>
      <c r="AP18" s="54">
        <v>0</v>
      </c>
    </row>
    <row r="19" spans="1:42" x14ac:dyDescent="0.25">
      <c r="B19" s="43" t="s">
        <v>54</v>
      </c>
      <c r="D19" s="25" t="s">
        <v>163</v>
      </c>
      <c r="N19" s="43">
        <v>80</v>
      </c>
      <c r="P19" s="3" t="s">
        <v>288</v>
      </c>
      <c r="Q19" s="45"/>
      <c r="T19" s="3"/>
      <c r="U19" s="72" t="s">
        <v>1549</v>
      </c>
      <c r="V19" s="54">
        <v>24</v>
      </c>
      <c r="W19" s="54">
        <v>1500</v>
      </c>
      <c r="Y19" s="72" t="s">
        <v>1550</v>
      </c>
      <c r="Z19" s="54">
        <v>20.7</v>
      </c>
      <c r="AA19" s="76">
        <v>250</v>
      </c>
      <c r="AC19" s="72" t="s">
        <v>1551</v>
      </c>
      <c r="AD19" s="54">
        <v>19.100000000000001</v>
      </c>
      <c r="AE19" s="76">
        <v>250</v>
      </c>
      <c r="AJ19" s="72" t="str">
        <f t="shared" si="0"/>
        <v>SUNO-240</v>
      </c>
      <c r="AK19" s="54" t="s">
        <v>269</v>
      </c>
      <c r="AL19" s="54">
        <v>240</v>
      </c>
      <c r="AM19" s="54">
        <f t="shared" si="1"/>
        <v>24</v>
      </c>
      <c r="AN19" s="54" t="s">
        <v>1827</v>
      </c>
      <c r="AO19" s="54" t="s">
        <v>265</v>
      </c>
      <c r="AP19" s="54">
        <v>0</v>
      </c>
    </row>
    <row r="20" spans="1:42" x14ac:dyDescent="0.25">
      <c r="B20" s="43" t="s">
        <v>55</v>
      </c>
      <c r="D20" s="25" t="s">
        <v>164</v>
      </c>
      <c r="N20" s="43">
        <v>90</v>
      </c>
      <c r="P20" s="3" t="s">
        <v>289</v>
      </c>
      <c r="Q20" s="45"/>
      <c r="T20" s="3"/>
      <c r="U20" s="72" t="s">
        <v>1552</v>
      </c>
      <c r="V20" s="54">
        <v>26.8</v>
      </c>
      <c r="W20" s="54">
        <v>1500</v>
      </c>
      <c r="Y20" s="72" t="s">
        <v>1553</v>
      </c>
      <c r="Z20" s="54">
        <v>23.3</v>
      </c>
      <c r="AA20" s="76">
        <v>250</v>
      </c>
      <c r="AC20" s="72" t="s">
        <v>1554</v>
      </c>
      <c r="AD20" s="54">
        <v>23.3</v>
      </c>
      <c r="AE20" s="76">
        <v>250</v>
      </c>
      <c r="AJ20" s="72" t="str">
        <f t="shared" si="0"/>
        <v>SUNO-260</v>
      </c>
      <c r="AK20" s="54" t="s">
        <v>269</v>
      </c>
      <c r="AL20" s="54">
        <v>260</v>
      </c>
      <c r="AM20" s="54">
        <f t="shared" si="1"/>
        <v>26</v>
      </c>
      <c r="AN20" s="54" t="s">
        <v>1827</v>
      </c>
      <c r="AO20" s="54" t="s">
        <v>265</v>
      </c>
      <c r="AP20" s="54">
        <v>0</v>
      </c>
    </row>
    <row r="21" spans="1:42" x14ac:dyDescent="0.25">
      <c r="B21" s="43" t="s">
        <v>56</v>
      </c>
      <c r="D21" s="25" t="s">
        <v>165</v>
      </c>
      <c r="N21" s="43">
        <v>100</v>
      </c>
      <c r="P21" s="3" t="s">
        <v>290</v>
      </c>
      <c r="Q21" s="45"/>
      <c r="T21" s="3"/>
      <c r="U21" s="72" t="s">
        <v>1555</v>
      </c>
      <c r="V21" s="54">
        <v>29.6</v>
      </c>
      <c r="W21" s="54">
        <v>1500</v>
      </c>
      <c r="Y21" s="72" t="s">
        <v>1556</v>
      </c>
      <c r="Z21" s="54">
        <v>25.7</v>
      </c>
      <c r="AA21" s="76">
        <v>250</v>
      </c>
      <c r="AC21" s="72" t="s">
        <v>1557</v>
      </c>
      <c r="AD21" s="54">
        <v>25.7</v>
      </c>
      <c r="AE21" s="76">
        <v>250</v>
      </c>
      <c r="AJ21" s="72" t="str">
        <f t="shared" si="0"/>
        <v>SUNO-280</v>
      </c>
      <c r="AK21" s="54" t="s">
        <v>269</v>
      </c>
      <c r="AL21" s="54">
        <v>280</v>
      </c>
      <c r="AM21" s="54">
        <f t="shared" si="1"/>
        <v>28</v>
      </c>
      <c r="AN21" s="54" t="s">
        <v>1827</v>
      </c>
      <c r="AO21" s="54" t="s">
        <v>265</v>
      </c>
      <c r="AP21" s="54">
        <v>0</v>
      </c>
    </row>
    <row r="22" spans="1:42" x14ac:dyDescent="0.25">
      <c r="B22" s="43" t="s">
        <v>57</v>
      </c>
      <c r="D22" s="25" t="s">
        <v>166</v>
      </c>
      <c r="N22" s="43">
        <v>110</v>
      </c>
      <c r="P22" s="3" t="s">
        <v>291</v>
      </c>
      <c r="Q22" s="45"/>
      <c r="T22" s="3"/>
      <c r="U22" s="72" t="s">
        <v>1558</v>
      </c>
      <c r="V22" s="54">
        <v>33.200000000000003</v>
      </c>
      <c r="W22" s="54">
        <v>1500</v>
      </c>
      <c r="Y22" s="72" t="s">
        <v>1559</v>
      </c>
      <c r="Z22" s="54">
        <v>30.8</v>
      </c>
      <c r="AA22" s="76">
        <v>250</v>
      </c>
      <c r="AC22" s="72" t="s">
        <v>1560</v>
      </c>
      <c r="AD22" s="54">
        <v>30.8</v>
      </c>
      <c r="AE22" s="76">
        <v>250</v>
      </c>
      <c r="AJ22" s="72" t="str">
        <f t="shared" si="0"/>
        <v>SUNO-300</v>
      </c>
      <c r="AK22" s="54" t="s">
        <v>269</v>
      </c>
      <c r="AL22" s="54">
        <v>300</v>
      </c>
      <c r="AM22" s="54">
        <f t="shared" si="1"/>
        <v>30</v>
      </c>
      <c r="AN22" s="54" t="s">
        <v>1827</v>
      </c>
      <c r="AO22" s="54" t="s">
        <v>265</v>
      </c>
      <c r="AP22" s="54">
        <v>0</v>
      </c>
    </row>
    <row r="23" spans="1:42" s="4" customFormat="1" x14ac:dyDescent="0.25">
      <c r="A23" s="25"/>
      <c r="B23" s="43" t="s">
        <v>58</v>
      </c>
      <c r="C23" s="25"/>
      <c r="D23" s="25" t="s">
        <v>167</v>
      </c>
      <c r="E23" s="25"/>
      <c r="F23" s="25"/>
      <c r="G23" s="25"/>
      <c r="H23" s="25"/>
      <c r="I23" s="25"/>
      <c r="J23" s="25"/>
      <c r="K23" s="25"/>
      <c r="L23" s="25"/>
      <c r="M23" s="25"/>
      <c r="N23" s="43">
        <v>120</v>
      </c>
      <c r="O23" s="25"/>
      <c r="P23" s="3" t="s">
        <v>292</v>
      </c>
      <c r="Q23" s="43"/>
      <c r="T23" s="3"/>
      <c r="U23" s="72" t="s">
        <v>1561</v>
      </c>
      <c r="V23" s="54">
        <v>39.200000000000003</v>
      </c>
      <c r="W23" s="54">
        <v>1500</v>
      </c>
      <c r="X23" s="43"/>
      <c r="Y23" s="72" t="s">
        <v>1562</v>
      </c>
      <c r="Z23" s="54">
        <v>36.1</v>
      </c>
      <c r="AA23" s="76">
        <v>250</v>
      </c>
      <c r="AB23" s="43"/>
      <c r="AC23" s="72" t="s">
        <v>1563</v>
      </c>
      <c r="AD23" s="54">
        <v>36.1</v>
      </c>
      <c r="AE23" s="76">
        <v>250</v>
      </c>
      <c r="AJ23" s="72" t="str">
        <f t="shared" si="0"/>
        <v>SUNO-320</v>
      </c>
      <c r="AK23" s="54" t="s">
        <v>269</v>
      </c>
      <c r="AL23" s="54">
        <v>320</v>
      </c>
      <c r="AM23" s="54">
        <f t="shared" si="1"/>
        <v>32</v>
      </c>
      <c r="AN23" s="54" t="s">
        <v>1827</v>
      </c>
      <c r="AO23" s="54" t="s">
        <v>265</v>
      </c>
      <c r="AP23" s="54">
        <v>0</v>
      </c>
    </row>
    <row r="24" spans="1:42" s="4" customFormat="1" x14ac:dyDescent="0.25">
      <c r="A24" s="25"/>
      <c r="B24" s="43" t="s">
        <v>59</v>
      </c>
      <c r="C24" s="25"/>
      <c r="D24" s="25" t="s">
        <v>168</v>
      </c>
      <c r="E24" s="25"/>
      <c r="F24" s="25"/>
      <c r="G24" s="25"/>
      <c r="H24" s="25"/>
      <c r="I24" s="25"/>
      <c r="J24" s="25"/>
      <c r="K24" s="25"/>
      <c r="L24" s="25"/>
      <c r="M24" s="25"/>
      <c r="N24" s="43">
        <v>130</v>
      </c>
      <c r="O24" s="25"/>
      <c r="P24" s="3" t="s">
        <v>293</v>
      </c>
      <c r="Q24" s="43"/>
      <c r="T24" s="3"/>
      <c r="U24" s="72" t="s">
        <v>1564</v>
      </c>
      <c r="V24" s="54">
        <v>44.2</v>
      </c>
      <c r="W24" s="54">
        <v>1500</v>
      </c>
      <c r="X24" s="43"/>
      <c r="Y24" s="72" t="s">
        <v>1565</v>
      </c>
      <c r="Z24" s="54">
        <v>41.5</v>
      </c>
      <c r="AA24" s="76">
        <v>250</v>
      </c>
      <c r="AB24" s="43"/>
      <c r="AC24" s="72" t="s">
        <v>1566</v>
      </c>
      <c r="AD24" s="54">
        <v>41.5</v>
      </c>
      <c r="AE24" s="76">
        <v>250</v>
      </c>
      <c r="AJ24" s="72" t="str">
        <f t="shared" si="0"/>
        <v>SUNO-340</v>
      </c>
      <c r="AK24" s="54" t="s">
        <v>269</v>
      </c>
      <c r="AL24" s="54">
        <v>340</v>
      </c>
      <c r="AM24" s="54">
        <f t="shared" si="1"/>
        <v>34</v>
      </c>
      <c r="AN24" s="54" t="s">
        <v>1827</v>
      </c>
      <c r="AO24" s="54" t="s">
        <v>265</v>
      </c>
      <c r="AP24" s="54">
        <v>0</v>
      </c>
    </row>
    <row r="25" spans="1:42" s="4" customFormat="1" x14ac:dyDescent="0.25">
      <c r="A25" s="25"/>
      <c r="B25" s="43" t="s">
        <v>60</v>
      </c>
      <c r="C25" s="25"/>
      <c r="D25" s="25" t="s">
        <v>169</v>
      </c>
      <c r="E25" s="25"/>
      <c r="F25" s="25"/>
      <c r="G25" s="25"/>
      <c r="H25" s="25"/>
      <c r="I25" s="25"/>
      <c r="J25" s="25"/>
      <c r="K25" s="25"/>
      <c r="L25" s="25"/>
      <c r="M25" s="25"/>
      <c r="N25" s="43">
        <v>140</v>
      </c>
      <c r="O25" s="25"/>
      <c r="P25" s="3" t="s">
        <v>294</v>
      </c>
      <c r="Q25" s="43"/>
      <c r="T25" s="3"/>
      <c r="U25" s="72" t="s">
        <v>1567</v>
      </c>
      <c r="V25" s="54">
        <v>48.9</v>
      </c>
      <c r="W25" s="54">
        <v>1500</v>
      </c>
      <c r="X25" s="43"/>
      <c r="Y25" s="72" t="s">
        <v>1568</v>
      </c>
      <c r="Z25" s="54">
        <v>50.9</v>
      </c>
      <c r="AA25" s="76">
        <v>250</v>
      </c>
      <c r="AB25" s="43"/>
      <c r="AC25" s="72" t="s">
        <v>1569</v>
      </c>
      <c r="AD25" s="54">
        <v>50.9</v>
      </c>
      <c r="AE25" s="76">
        <v>250</v>
      </c>
      <c r="AJ25" s="72" t="str">
        <f t="shared" si="0"/>
        <v>SUNO-360</v>
      </c>
      <c r="AK25" s="54" t="s">
        <v>269</v>
      </c>
      <c r="AL25" s="54">
        <v>360</v>
      </c>
      <c r="AM25" s="54">
        <f t="shared" si="1"/>
        <v>36</v>
      </c>
      <c r="AN25" s="54" t="s">
        <v>1827</v>
      </c>
      <c r="AO25" s="54" t="s">
        <v>265</v>
      </c>
      <c r="AP25" s="54">
        <v>0</v>
      </c>
    </row>
    <row r="26" spans="1:42" s="4" customFormat="1" ht="15.75" thickBot="1" x14ac:dyDescent="0.3">
      <c r="A26" s="25"/>
      <c r="B26" s="43" t="s">
        <v>61</v>
      </c>
      <c r="C26" s="25"/>
      <c r="D26" s="25" t="s">
        <v>170</v>
      </c>
      <c r="E26" s="25"/>
      <c r="F26" s="25"/>
      <c r="G26" s="25"/>
      <c r="H26" s="25"/>
      <c r="I26" s="25"/>
      <c r="J26" s="25"/>
      <c r="K26" s="25"/>
      <c r="L26" s="25"/>
      <c r="M26" s="25"/>
      <c r="N26" s="43">
        <v>150</v>
      </c>
      <c r="O26" s="25"/>
      <c r="P26" s="3" t="s">
        <v>295</v>
      </c>
      <c r="T26" s="3"/>
      <c r="U26" s="79" t="s">
        <v>1570</v>
      </c>
      <c r="V26" s="77">
        <v>52.6</v>
      </c>
      <c r="W26" s="77">
        <v>1500</v>
      </c>
      <c r="X26" s="43"/>
      <c r="Y26" s="79" t="s">
        <v>1571</v>
      </c>
      <c r="Z26" s="77">
        <v>57.6</v>
      </c>
      <c r="AA26" s="77">
        <v>250</v>
      </c>
      <c r="AB26" s="43"/>
      <c r="AC26" s="79" t="s">
        <v>1572</v>
      </c>
      <c r="AD26" s="77">
        <v>57.6</v>
      </c>
      <c r="AE26" s="77">
        <v>250</v>
      </c>
      <c r="AJ26" s="72" t="str">
        <f t="shared" si="0"/>
        <v>SUNO-380</v>
      </c>
      <c r="AK26" s="54" t="s">
        <v>269</v>
      </c>
      <c r="AL26" s="54">
        <v>380</v>
      </c>
      <c r="AM26" s="54">
        <f t="shared" si="1"/>
        <v>38</v>
      </c>
      <c r="AN26" s="54" t="s">
        <v>1827</v>
      </c>
      <c r="AO26" s="54" t="s">
        <v>265</v>
      </c>
      <c r="AP26" s="54">
        <v>0</v>
      </c>
    </row>
    <row r="27" spans="1:42" s="4" customFormat="1" x14ac:dyDescent="0.25">
      <c r="A27" s="25"/>
      <c r="B27" s="43" t="s">
        <v>62</v>
      </c>
      <c r="C27" s="25"/>
      <c r="D27" s="25" t="s">
        <v>171</v>
      </c>
      <c r="E27" s="25"/>
      <c r="F27" s="25"/>
      <c r="G27" s="25"/>
      <c r="H27" s="25"/>
      <c r="I27" s="25"/>
      <c r="J27" s="25"/>
      <c r="K27" s="25"/>
      <c r="L27" s="25"/>
      <c r="M27" s="25"/>
      <c r="N27" s="43">
        <v>160</v>
      </c>
      <c r="O27" s="25"/>
      <c r="P27" s="3" t="s">
        <v>296</v>
      </c>
      <c r="T27" s="3"/>
      <c r="U27" s="80" t="s">
        <v>1064</v>
      </c>
      <c r="V27" s="76">
        <v>10.199999999999999</v>
      </c>
      <c r="W27" s="76">
        <v>100</v>
      </c>
      <c r="X27" s="43"/>
      <c r="Y27" s="80" t="s">
        <v>1097</v>
      </c>
      <c r="Z27" s="76">
        <v>9</v>
      </c>
      <c r="AA27" s="76">
        <v>250</v>
      </c>
      <c r="AB27" s="43"/>
      <c r="AC27" s="80" t="s">
        <v>1119</v>
      </c>
      <c r="AD27" s="76">
        <v>8</v>
      </c>
      <c r="AE27" s="76">
        <v>250</v>
      </c>
      <c r="AJ27" s="72" t="str">
        <f t="shared" si="0"/>
        <v>SUNO-400</v>
      </c>
      <c r="AK27" s="54" t="s">
        <v>269</v>
      </c>
      <c r="AL27" s="54">
        <v>400</v>
      </c>
      <c r="AM27" s="54">
        <f t="shared" si="1"/>
        <v>40</v>
      </c>
      <c r="AN27" s="54" t="s">
        <v>1827</v>
      </c>
      <c r="AO27" s="54" t="s">
        <v>265</v>
      </c>
      <c r="AP27" s="54">
        <v>0</v>
      </c>
    </row>
    <row r="28" spans="1:42" s="4" customFormat="1" x14ac:dyDescent="0.25">
      <c r="A28" s="25"/>
      <c r="B28" s="43" t="s">
        <v>63</v>
      </c>
      <c r="C28" s="25"/>
      <c r="D28" s="25" t="s">
        <v>172</v>
      </c>
      <c r="E28" s="25"/>
      <c r="F28" s="25"/>
      <c r="G28" s="25"/>
      <c r="H28" s="25"/>
      <c r="I28" s="25"/>
      <c r="J28" s="25"/>
      <c r="K28" s="25"/>
      <c r="L28" s="25"/>
      <c r="M28" s="25"/>
      <c r="N28" s="43">
        <v>170</v>
      </c>
      <c r="O28" s="25"/>
      <c r="P28" s="3" t="s">
        <v>297</v>
      </c>
      <c r="T28" s="3"/>
      <c r="U28" s="72" t="s">
        <v>1065</v>
      </c>
      <c r="V28" s="54">
        <v>12.3</v>
      </c>
      <c r="W28" s="54">
        <v>100</v>
      </c>
      <c r="X28" s="43"/>
      <c r="Y28" s="72" t="s">
        <v>1098</v>
      </c>
      <c r="Z28" s="54">
        <v>10.8</v>
      </c>
      <c r="AA28" s="76">
        <v>250</v>
      </c>
      <c r="AB28" s="43"/>
      <c r="AC28" s="72" t="s">
        <v>1120</v>
      </c>
      <c r="AD28" s="54">
        <v>9.6</v>
      </c>
      <c r="AE28" s="76">
        <v>250</v>
      </c>
      <c r="AJ28" s="72" t="str">
        <f t="shared" si="0"/>
        <v>SUNO-420</v>
      </c>
      <c r="AK28" s="54" t="s">
        <v>269</v>
      </c>
      <c r="AL28" s="54">
        <v>420</v>
      </c>
      <c r="AM28" s="54">
        <f t="shared" si="1"/>
        <v>42</v>
      </c>
      <c r="AN28" s="54" t="s">
        <v>1827</v>
      </c>
      <c r="AO28" s="54" t="s">
        <v>265</v>
      </c>
      <c r="AP28" s="54">
        <v>0</v>
      </c>
    </row>
    <row r="29" spans="1:42" s="4" customFormat="1" x14ac:dyDescent="0.25">
      <c r="A29" s="25"/>
      <c r="B29" s="43" t="s">
        <v>64</v>
      </c>
      <c r="C29" s="25"/>
      <c r="D29" s="25" t="s">
        <v>173</v>
      </c>
      <c r="E29" s="25"/>
      <c r="F29" s="25"/>
      <c r="G29" s="25"/>
      <c r="H29" s="25"/>
      <c r="I29" s="25"/>
      <c r="J29" s="25"/>
      <c r="K29" s="25"/>
      <c r="L29" s="25"/>
      <c r="M29" s="25"/>
      <c r="N29" s="43">
        <v>180</v>
      </c>
      <c r="O29" s="25"/>
      <c r="P29" s="3" t="s">
        <v>298</v>
      </c>
      <c r="T29" s="3"/>
      <c r="U29" s="72" t="s">
        <v>1066</v>
      </c>
      <c r="V29" s="54">
        <v>14.2</v>
      </c>
      <c r="W29" s="54">
        <v>100</v>
      </c>
      <c r="X29" s="43"/>
      <c r="Y29" s="72" t="s">
        <v>1099</v>
      </c>
      <c r="Z29" s="54">
        <v>12.6</v>
      </c>
      <c r="AA29" s="76">
        <v>250</v>
      </c>
      <c r="AB29" s="43"/>
      <c r="AC29" s="72" t="s">
        <v>1121</v>
      </c>
      <c r="AD29" s="54">
        <v>11.2</v>
      </c>
      <c r="AE29" s="76">
        <v>250</v>
      </c>
      <c r="AJ29" s="72" t="str">
        <f t="shared" si="0"/>
        <v>SUNO-440</v>
      </c>
      <c r="AK29" s="54" t="s">
        <v>269</v>
      </c>
      <c r="AL29" s="54">
        <v>440</v>
      </c>
      <c r="AM29" s="54">
        <f t="shared" si="1"/>
        <v>44</v>
      </c>
      <c r="AN29" s="54" t="s">
        <v>1827</v>
      </c>
      <c r="AO29" s="54" t="s">
        <v>265</v>
      </c>
      <c r="AP29" s="54">
        <v>0</v>
      </c>
    </row>
    <row r="30" spans="1:42" x14ac:dyDescent="0.25">
      <c r="B30" s="43" t="s">
        <v>65</v>
      </c>
      <c r="D30" s="25" t="s">
        <v>174</v>
      </c>
      <c r="N30" s="43">
        <v>190</v>
      </c>
      <c r="P30" s="3" t="s">
        <v>299</v>
      </c>
      <c r="T30" s="3"/>
      <c r="U30" s="72" t="s">
        <v>1067</v>
      </c>
      <c r="V30" s="54">
        <v>16</v>
      </c>
      <c r="W30" s="54">
        <v>100</v>
      </c>
      <c r="Y30" s="72" t="s">
        <v>1100</v>
      </c>
      <c r="Z30" s="54">
        <v>14.4</v>
      </c>
      <c r="AA30" s="76">
        <v>250</v>
      </c>
      <c r="AB30" s="43"/>
      <c r="AC30" s="72" t="s">
        <v>1122</v>
      </c>
      <c r="AD30" s="54">
        <v>12.8</v>
      </c>
      <c r="AE30" s="76">
        <v>250</v>
      </c>
      <c r="AJ30" s="72" t="str">
        <f t="shared" si="0"/>
        <v>SUNO-460</v>
      </c>
      <c r="AK30" s="54" t="s">
        <v>269</v>
      </c>
      <c r="AL30" s="54">
        <v>460</v>
      </c>
      <c r="AM30" s="54">
        <f t="shared" si="1"/>
        <v>46</v>
      </c>
      <c r="AN30" s="54" t="s">
        <v>1827</v>
      </c>
      <c r="AO30" s="54" t="s">
        <v>265</v>
      </c>
      <c r="AP30" s="54">
        <v>0</v>
      </c>
    </row>
    <row r="31" spans="1:42" x14ac:dyDescent="0.25">
      <c r="B31" s="43" t="s">
        <v>66</v>
      </c>
      <c r="D31" s="25" t="s">
        <v>175</v>
      </c>
      <c r="N31" s="43">
        <v>200</v>
      </c>
      <c r="P31" s="3" t="s">
        <v>300</v>
      </c>
      <c r="T31" s="3"/>
      <c r="U31" s="72" t="s">
        <v>1068</v>
      </c>
      <c r="V31" s="54">
        <v>17.899999999999999</v>
      </c>
      <c r="W31" s="54">
        <v>100</v>
      </c>
      <c r="Y31" s="72" t="s">
        <v>1101</v>
      </c>
      <c r="Z31" s="54">
        <v>16.2</v>
      </c>
      <c r="AA31" s="76">
        <v>250</v>
      </c>
      <c r="AB31" s="43"/>
      <c r="AC31" s="72" t="s">
        <v>1123</v>
      </c>
      <c r="AD31" s="54">
        <v>16.2</v>
      </c>
      <c r="AE31" s="76">
        <v>250</v>
      </c>
      <c r="AJ31" s="72" t="str">
        <f t="shared" si="0"/>
        <v>SUNO-480</v>
      </c>
      <c r="AK31" s="54" t="s">
        <v>269</v>
      </c>
      <c r="AL31" s="54">
        <v>480</v>
      </c>
      <c r="AM31" s="54">
        <f t="shared" si="1"/>
        <v>48</v>
      </c>
      <c r="AN31" s="54" t="s">
        <v>1827</v>
      </c>
      <c r="AO31" s="54" t="s">
        <v>265</v>
      </c>
      <c r="AP31" s="54">
        <v>0</v>
      </c>
    </row>
    <row r="32" spans="1:42" x14ac:dyDescent="0.25">
      <c r="B32" s="43" t="s">
        <v>67</v>
      </c>
      <c r="D32" s="25" t="s">
        <v>176</v>
      </c>
      <c r="N32" s="43">
        <v>210</v>
      </c>
      <c r="P32" s="3" t="s">
        <v>301</v>
      </c>
      <c r="T32" s="3"/>
      <c r="U32" s="72" t="s">
        <v>1069</v>
      </c>
      <c r="V32" s="54">
        <v>19.8</v>
      </c>
      <c r="W32" s="54">
        <v>100</v>
      </c>
      <c r="Y32" s="72" t="s">
        <v>1102</v>
      </c>
      <c r="Z32" s="54">
        <v>18</v>
      </c>
      <c r="AA32" s="76">
        <v>250</v>
      </c>
      <c r="AB32" s="43"/>
      <c r="AC32" s="72" t="s">
        <v>1124</v>
      </c>
      <c r="AD32" s="54">
        <v>18</v>
      </c>
      <c r="AE32" s="76">
        <v>250</v>
      </c>
      <c r="AJ32" s="72" t="str">
        <f t="shared" si="0"/>
        <v>SUNO-500</v>
      </c>
      <c r="AK32" s="54" t="s">
        <v>269</v>
      </c>
      <c r="AL32" s="54">
        <v>500</v>
      </c>
      <c r="AM32" s="54">
        <f t="shared" si="1"/>
        <v>50</v>
      </c>
      <c r="AN32" s="54" t="s">
        <v>1827</v>
      </c>
      <c r="AO32" s="54" t="s">
        <v>265</v>
      </c>
      <c r="AP32" s="54">
        <v>0</v>
      </c>
    </row>
    <row r="33" spans="2:42" x14ac:dyDescent="0.25">
      <c r="B33" s="43" t="s">
        <v>68</v>
      </c>
      <c r="D33" s="25" t="s">
        <v>177</v>
      </c>
      <c r="N33" s="43">
        <v>220</v>
      </c>
      <c r="P33" s="3" t="s">
        <v>302</v>
      </c>
      <c r="T33" s="3"/>
      <c r="U33" s="72" t="s">
        <v>1070</v>
      </c>
      <c r="V33" s="54">
        <v>22.1</v>
      </c>
      <c r="W33" s="54">
        <v>100</v>
      </c>
      <c r="Y33" s="72" t="s">
        <v>1103</v>
      </c>
      <c r="Z33" s="54">
        <v>22</v>
      </c>
      <c r="AA33" s="76">
        <v>250</v>
      </c>
      <c r="AB33" s="43"/>
      <c r="AC33" s="72" t="s">
        <v>1125</v>
      </c>
      <c r="AD33" s="54">
        <v>22</v>
      </c>
      <c r="AE33" s="76">
        <v>250</v>
      </c>
      <c r="AJ33" s="72" t="str">
        <f t="shared" si="0"/>
        <v>SUNO-510</v>
      </c>
      <c r="AK33" s="54" t="s">
        <v>269</v>
      </c>
      <c r="AL33" s="54">
        <v>510</v>
      </c>
      <c r="AM33" s="54">
        <f t="shared" si="1"/>
        <v>51</v>
      </c>
      <c r="AN33" s="54" t="s">
        <v>1827</v>
      </c>
      <c r="AO33" s="54" t="s">
        <v>265</v>
      </c>
      <c r="AP33" s="54">
        <v>0</v>
      </c>
    </row>
    <row r="34" spans="2:42" x14ac:dyDescent="0.25">
      <c r="B34" s="43" t="s">
        <v>69</v>
      </c>
      <c r="D34" s="25" t="s">
        <v>178</v>
      </c>
      <c r="N34" s="43">
        <v>230</v>
      </c>
      <c r="P34" s="3" t="s">
        <v>303</v>
      </c>
      <c r="T34" s="3"/>
      <c r="U34" s="72" t="s">
        <v>1071</v>
      </c>
      <c r="V34" s="54">
        <v>26.1</v>
      </c>
      <c r="W34" s="54">
        <v>100</v>
      </c>
      <c r="Y34" s="72" t="s">
        <v>1104</v>
      </c>
      <c r="Z34" s="54">
        <v>26</v>
      </c>
      <c r="AA34" s="76">
        <v>250</v>
      </c>
      <c r="AB34" s="43"/>
      <c r="AC34" s="72" t="s">
        <v>1126</v>
      </c>
      <c r="AD34" s="54">
        <v>26</v>
      </c>
      <c r="AE34" s="76">
        <v>250</v>
      </c>
      <c r="AJ34" s="72" t="str">
        <f t="shared" si="0"/>
        <v>SUNO-520</v>
      </c>
      <c r="AK34" s="54" t="s">
        <v>269</v>
      </c>
      <c r="AL34" s="54">
        <v>520</v>
      </c>
      <c r="AM34" s="54">
        <f t="shared" si="1"/>
        <v>52</v>
      </c>
      <c r="AN34" s="54" t="s">
        <v>1827</v>
      </c>
      <c r="AO34" s="54" t="s">
        <v>265</v>
      </c>
      <c r="AP34" s="54">
        <v>0</v>
      </c>
    </row>
    <row r="35" spans="2:42" x14ac:dyDescent="0.25">
      <c r="B35" s="43" t="s">
        <v>70</v>
      </c>
      <c r="D35" s="25" t="s">
        <v>179</v>
      </c>
      <c r="N35" s="43">
        <v>240</v>
      </c>
      <c r="P35" s="3" t="s">
        <v>304</v>
      </c>
      <c r="T35" s="3"/>
      <c r="U35" s="72" t="s">
        <v>1072</v>
      </c>
      <c r="V35" s="54">
        <v>29.6</v>
      </c>
      <c r="W35" s="54">
        <v>100</v>
      </c>
      <c r="Y35" s="72" t="s">
        <v>1105</v>
      </c>
      <c r="Z35" s="54">
        <v>30</v>
      </c>
      <c r="AA35" s="76">
        <v>250</v>
      </c>
      <c r="AB35" s="43"/>
      <c r="AC35" s="72" t="s">
        <v>1127</v>
      </c>
      <c r="AD35" s="54">
        <v>30</v>
      </c>
      <c r="AE35" s="76">
        <v>250</v>
      </c>
      <c r="AJ35" s="72" t="str">
        <f t="shared" si="0"/>
        <v>SUNO-530</v>
      </c>
      <c r="AK35" s="54" t="s">
        <v>269</v>
      </c>
      <c r="AL35" s="54">
        <v>530</v>
      </c>
      <c r="AM35" s="54">
        <f t="shared" si="1"/>
        <v>53</v>
      </c>
      <c r="AN35" s="54" t="s">
        <v>1827</v>
      </c>
      <c r="AO35" s="54" t="s">
        <v>265</v>
      </c>
      <c r="AP35" s="54">
        <v>0</v>
      </c>
    </row>
    <row r="36" spans="2:42" x14ac:dyDescent="0.25">
      <c r="B36" s="43" t="s">
        <v>71</v>
      </c>
      <c r="D36" s="25" t="s">
        <v>180</v>
      </c>
      <c r="N36" s="43">
        <v>250</v>
      </c>
      <c r="P36" s="3" t="s">
        <v>305</v>
      </c>
      <c r="T36" s="3"/>
      <c r="U36" s="72" t="s">
        <v>1073</v>
      </c>
      <c r="V36" s="54">
        <v>32.9</v>
      </c>
      <c r="W36" s="54">
        <v>100</v>
      </c>
      <c r="Y36" s="72" t="s">
        <v>1106</v>
      </c>
      <c r="Z36" s="54">
        <v>37.4</v>
      </c>
      <c r="AA36" s="76">
        <v>250</v>
      </c>
      <c r="AB36" s="43"/>
      <c r="AC36" s="72" t="s">
        <v>1128</v>
      </c>
      <c r="AD36" s="54">
        <v>37.4</v>
      </c>
      <c r="AE36" s="76">
        <v>250</v>
      </c>
      <c r="AJ36" s="72" t="str">
        <f t="shared" si="0"/>
        <v>SUNO-540</v>
      </c>
      <c r="AK36" s="54" t="s">
        <v>269</v>
      </c>
      <c r="AL36" s="54">
        <v>540</v>
      </c>
      <c r="AM36" s="54">
        <f t="shared" si="1"/>
        <v>54</v>
      </c>
      <c r="AN36" s="54" t="s">
        <v>1827</v>
      </c>
      <c r="AO36" s="54" t="s">
        <v>265</v>
      </c>
      <c r="AP36" s="54">
        <v>0</v>
      </c>
    </row>
    <row r="37" spans="2:42" ht="15.75" thickBot="1" x14ac:dyDescent="0.3">
      <c r="B37" s="43" t="s">
        <v>72</v>
      </c>
      <c r="D37" s="25" t="s">
        <v>181</v>
      </c>
      <c r="N37" s="43">
        <v>260</v>
      </c>
      <c r="P37" s="3" t="s">
        <v>306</v>
      </c>
      <c r="T37" s="3"/>
      <c r="U37" s="79" t="s">
        <v>1074</v>
      </c>
      <c r="V37" s="77">
        <v>36.299999999999997</v>
      </c>
      <c r="W37" s="77">
        <v>100</v>
      </c>
      <c r="Y37" s="79" t="s">
        <v>1107</v>
      </c>
      <c r="Z37" s="77">
        <v>44</v>
      </c>
      <c r="AA37" s="77">
        <v>250</v>
      </c>
      <c r="AB37" s="43"/>
      <c r="AC37" s="79" t="s">
        <v>1129</v>
      </c>
      <c r="AD37" s="77">
        <v>44</v>
      </c>
      <c r="AE37" s="77">
        <v>250</v>
      </c>
      <c r="AJ37" s="72" t="str">
        <f t="shared" si="0"/>
        <v>SUNO-550</v>
      </c>
      <c r="AK37" s="54" t="s">
        <v>269</v>
      </c>
      <c r="AL37" s="54">
        <v>550</v>
      </c>
      <c r="AM37" s="54">
        <f t="shared" si="1"/>
        <v>55</v>
      </c>
      <c r="AN37" s="54" t="s">
        <v>1827</v>
      </c>
      <c r="AO37" s="54" t="s">
        <v>265</v>
      </c>
      <c r="AP37" s="54">
        <v>0</v>
      </c>
    </row>
    <row r="38" spans="2:42" x14ac:dyDescent="0.25">
      <c r="B38" s="43" t="s">
        <v>73</v>
      </c>
      <c r="D38" s="25" t="s">
        <v>182</v>
      </c>
      <c r="N38" s="43">
        <v>270</v>
      </c>
      <c r="P38" s="3" t="s">
        <v>307</v>
      </c>
      <c r="T38" s="3"/>
      <c r="U38" s="72" t="s">
        <v>1075</v>
      </c>
      <c r="V38" s="54">
        <v>20.399999999999999</v>
      </c>
      <c r="W38" s="54">
        <v>1500</v>
      </c>
      <c r="Y38" s="72" t="s">
        <v>1108</v>
      </c>
      <c r="Z38" s="54">
        <v>10</v>
      </c>
      <c r="AA38" s="54">
        <v>250</v>
      </c>
      <c r="AB38" s="43"/>
      <c r="AC38" s="80" t="s">
        <v>1573</v>
      </c>
      <c r="AD38" s="76">
        <v>12.6</v>
      </c>
      <c r="AE38" s="76">
        <v>250</v>
      </c>
      <c r="AJ38" s="72" t="str">
        <f t="shared" si="0"/>
        <v>SUNO-560</v>
      </c>
      <c r="AK38" s="54" t="s">
        <v>269</v>
      </c>
      <c r="AL38" s="54">
        <v>560</v>
      </c>
      <c r="AM38" s="54">
        <f t="shared" si="1"/>
        <v>56</v>
      </c>
      <c r="AN38" s="54" t="s">
        <v>1827</v>
      </c>
      <c r="AO38" s="54" t="s">
        <v>265</v>
      </c>
      <c r="AP38" s="54">
        <v>0</v>
      </c>
    </row>
    <row r="39" spans="2:42" x14ac:dyDescent="0.25">
      <c r="B39" s="43" t="s">
        <v>74</v>
      </c>
      <c r="D39" s="25" t="s">
        <v>183</v>
      </c>
      <c r="N39" s="43">
        <v>280</v>
      </c>
      <c r="P39" s="3" t="s">
        <v>308</v>
      </c>
      <c r="T39" s="3"/>
      <c r="U39" s="72" t="s">
        <v>1076</v>
      </c>
      <c r="V39" s="54">
        <v>24.6</v>
      </c>
      <c r="W39" s="54">
        <v>1500</v>
      </c>
      <c r="Y39" s="72" t="s">
        <v>1109</v>
      </c>
      <c r="Z39" s="54">
        <v>12</v>
      </c>
      <c r="AA39" s="54">
        <v>250</v>
      </c>
      <c r="AB39" s="43"/>
      <c r="AC39" s="72" t="s">
        <v>1574</v>
      </c>
      <c r="AD39" s="54">
        <v>14.8</v>
      </c>
      <c r="AE39" s="76">
        <v>250</v>
      </c>
      <c r="AJ39" s="72" t="str">
        <f t="shared" si="0"/>
        <v>SUNO-570</v>
      </c>
      <c r="AK39" s="54" t="s">
        <v>269</v>
      </c>
      <c r="AL39" s="54">
        <v>570</v>
      </c>
      <c r="AM39" s="54">
        <f t="shared" si="1"/>
        <v>57</v>
      </c>
      <c r="AN39" s="54" t="s">
        <v>1827</v>
      </c>
      <c r="AO39" s="54" t="s">
        <v>265</v>
      </c>
      <c r="AP39" s="54">
        <v>0</v>
      </c>
    </row>
    <row r="40" spans="2:42" x14ac:dyDescent="0.25">
      <c r="B40" s="43" t="s">
        <v>75</v>
      </c>
      <c r="D40" s="25" t="s">
        <v>184</v>
      </c>
      <c r="N40" s="43">
        <v>290</v>
      </c>
      <c r="P40" s="3" t="s">
        <v>309</v>
      </c>
      <c r="T40" s="3"/>
      <c r="U40" s="72" t="s">
        <v>1077</v>
      </c>
      <c r="V40" s="54">
        <v>28.4</v>
      </c>
      <c r="W40" s="54">
        <v>1500</v>
      </c>
      <c r="Y40" s="72" t="s">
        <v>1110</v>
      </c>
      <c r="Z40" s="54">
        <v>14</v>
      </c>
      <c r="AA40" s="54">
        <v>250</v>
      </c>
      <c r="AB40" s="43"/>
      <c r="AC40" s="72" t="s">
        <v>1575</v>
      </c>
      <c r="AD40" s="54">
        <v>16.899999999999999</v>
      </c>
      <c r="AE40" s="76">
        <v>250</v>
      </c>
      <c r="AJ40" s="72" t="str">
        <f t="shared" si="0"/>
        <v>SUNO-580</v>
      </c>
      <c r="AK40" s="54" t="s">
        <v>269</v>
      </c>
      <c r="AL40" s="54">
        <v>580</v>
      </c>
      <c r="AM40" s="54">
        <f t="shared" si="1"/>
        <v>58</v>
      </c>
      <c r="AN40" s="54" t="s">
        <v>1827</v>
      </c>
      <c r="AO40" s="54" t="s">
        <v>265</v>
      </c>
      <c r="AP40" s="54">
        <v>0</v>
      </c>
    </row>
    <row r="41" spans="2:42" x14ac:dyDescent="0.25">
      <c r="B41" s="43" t="s">
        <v>76</v>
      </c>
      <c r="D41" s="25" t="s">
        <v>185</v>
      </c>
      <c r="N41" s="43">
        <v>300</v>
      </c>
      <c r="P41" s="3" t="s">
        <v>310</v>
      </c>
      <c r="T41" s="3"/>
      <c r="U41" s="72" t="s">
        <v>1078</v>
      </c>
      <c r="V41" s="54">
        <v>32</v>
      </c>
      <c r="W41" s="54">
        <v>1500</v>
      </c>
      <c r="Y41" s="72" t="s">
        <v>1111</v>
      </c>
      <c r="Z41" s="54">
        <v>16</v>
      </c>
      <c r="AA41" s="54">
        <v>250</v>
      </c>
      <c r="AB41" s="43"/>
      <c r="AC41" s="72" t="s">
        <v>1576</v>
      </c>
      <c r="AD41" s="54">
        <v>19.100000000000001</v>
      </c>
      <c r="AE41" s="76">
        <v>250</v>
      </c>
      <c r="AJ41" s="72" t="str">
        <f t="shared" si="0"/>
        <v>SUNO-590</v>
      </c>
      <c r="AK41" s="54" t="s">
        <v>269</v>
      </c>
      <c r="AL41" s="54">
        <v>590</v>
      </c>
      <c r="AM41" s="54">
        <f t="shared" si="1"/>
        <v>59</v>
      </c>
      <c r="AN41" s="54" t="s">
        <v>1827</v>
      </c>
      <c r="AO41" s="54" t="s">
        <v>265</v>
      </c>
      <c r="AP41" s="54">
        <v>0</v>
      </c>
    </row>
    <row r="42" spans="2:42" x14ac:dyDescent="0.25">
      <c r="B42" s="43" t="s">
        <v>77</v>
      </c>
      <c r="D42" s="25" t="s">
        <v>186</v>
      </c>
      <c r="N42" s="43">
        <v>310</v>
      </c>
      <c r="P42" s="3" t="s">
        <v>311</v>
      </c>
      <c r="T42" s="3"/>
      <c r="U42" s="72" t="s">
        <v>1079</v>
      </c>
      <c r="V42" s="54">
        <v>35.799999999999997</v>
      </c>
      <c r="W42" s="54">
        <v>1500</v>
      </c>
      <c r="Y42" s="72" t="s">
        <v>1112</v>
      </c>
      <c r="Z42" s="54">
        <v>25.2</v>
      </c>
      <c r="AA42" s="54">
        <v>250</v>
      </c>
      <c r="AB42" s="43"/>
      <c r="AC42" s="72" t="s">
        <v>1577</v>
      </c>
      <c r="AD42" s="54">
        <v>23.3</v>
      </c>
      <c r="AE42" s="76">
        <v>250</v>
      </c>
      <c r="AJ42" s="72" t="str">
        <f t="shared" si="0"/>
        <v>SUNO-600</v>
      </c>
      <c r="AK42" s="54" t="s">
        <v>269</v>
      </c>
      <c r="AL42" s="54">
        <v>600</v>
      </c>
      <c r="AM42" s="54">
        <f t="shared" si="1"/>
        <v>60</v>
      </c>
      <c r="AN42" s="54" t="s">
        <v>1827</v>
      </c>
      <c r="AO42" s="54" t="s">
        <v>265</v>
      </c>
      <c r="AP42" s="54">
        <v>0</v>
      </c>
    </row>
    <row r="43" spans="2:42" x14ac:dyDescent="0.25">
      <c r="B43" s="43" t="s">
        <v>78</v>
      </c>
      <c r="D43" s="25" t="s">
        <v>187</v>
      </c>
      <c r="N43" s="43">
        <v>320</v>
      </c>
      <c r="P43" s="3" t="s">
        <v>312</v>
      </c>
      <c r="T43" s="3"/>
      <c r="U43" s="72" t="s">
        <v>1080</v>
      </c>
      <c r="V43" s="54">
        <v>39.6</v>
      </c>
      <c r="W43" s="54">
        <v>1500</v>
      </c>
      <c r="Y43" s="72" t="s">
        <v>1113</v>
      </c>
      <c r="Z43" s="54">
        <v>28</v>
      </c>
      <c r="AA43" s="54">
        <v>250</v>
      </c>
      <c r="AB43" s="43"/>
      <c r="AC43" s="72" t="s">
        <v>1578</v>
      </c>
      <c r="AD43" s="54">
        <v>25.7</v>
      </c>
      <c r="AE43" s="76">
        <v>250</v>
      </c>
      <c r="AJ43" s="72" t="str">
        <f t="shared" si="0"/>
        <v>SUNO-610</v>
      </c>
      <c r="AK43" s="54" t="s">
        <v>269</v>
      </c>
      <c r="AL43" s="54">
        <v>610</v>
      </c>
      <c r="AM43" s="54">
        <f t="shared" si="1"/>
        <v>61</v>
      </c>
      <c r="AN43" s="54" t="s">
        <v>1827</v>
      </c>
      <c r="AO43" s="54" t="s">
        <v>265</v>
      </c>
      <c r="AP43" s="54">
        <v>0</v>
      </c>
    </row>
    <row r="44" spans="2:42" x14ac:dyDescent="0.25">
      <c r="B44" s="43" t="s">
        <v>79</v>
      </c>
      <c r="D44" s="25" t="s">
        <v>188</v>
      </c>
      <c r="N44" s="43">
        <v>330</v>
      </c>
      <c r="P44" s="3" t="s">
        <v>313</v>
      </c>
      <c r="T44" s="3"/>
      <c r="U44" s="72" t="s">
        <v>1081</v>
      </c>
      <c r="V44" s="54">
        <v>44.2</v>
      </c>
      <c r="W44" s="54">
        <v>1500</v>
      </c>
      <c r="Y44" s="72" t="s">
        <v>1114</v>
      </c>
      <c r="Z44" s="54">
        <v>39.6</v>
      </c>
      <c r="AA44" s="54">
        <v>250</v>
      </c>
      <c r="AB44" s="43"/>
      <c r="AC44" s="72" t="s">
        <v>1579</v>
      </c>
      <c r="AD44" s="54">
        <v>30.8</v>
      </c>
      <c r="AE44" s="76">
        <v>250</v>
      </c>
      <c r="AJ44" s="72" t="str">
        <f t="shared" si="0"/>
        <v>SUNO-620</v>
      </c>
      <c r="AK44" s="54" t="s">
        <v>269</v>
      </c>
      <c r="AL44" s="54">
        <v>620</v>
      </c>
      <c r="AM44" s="54">
        <f t="shared" si="1"/>
        <v>62</v>
      </c>
      <c r="AN44" s="54" t="s">
        <v>1827</v>
      </c>
      <c r="AO44" s="54" t="s">
        <v>265</v>
      </c>
      <c r="AP44" s="54">
        <v>0</v>
      </c>
    </row>
    <row r="45" spans="2:42" x14ac:dyDescent="0.25">
      <c r="B45" s="43" t="s">
        <v>80</v>
      </c>
      <c r="D45" s="25" t="s">
        <v>189</v>
      </c>
      <c r="N45" s="43">
        <v>340</v>
      </c>
      <c r="P45" s="3" t="s">
        <v>314</v>
      </c>
      <c r="T45" s="3"/>
      <c r="U45" s="72" t="s">
        <v>1082</v>
      </c>
      <c r="V45" s="54">
        <v>52.2</v>
      </c>
      <c r="W45" s="54">
        <v>1500</v>
      </c>
      <c r="Y45" s="72" t="s">
        <v>1115</v>
      </c>
      <c r="Z45" s="54">
        <v>46.8</v>
      </c>
      <c r="AA45" s="54">
        <v>250</v>
      </c>
      <c r="AB45" s="43"/>
      <c r="AC45" s="72" t="s">
        <v>1580</v>
      </c>
      <c r="AD45" s="54">
        <v>36.1</v>
      </c>
      <c r="AE45" s="76">
        <v>250</v>
      </c>
      <c r="AJ45" s="72" t="str">
        <f t="shared" si="0"/>
        <v>SUNO-630</v>
      </c>
      <c r="AK45" s="54" t="s">
        <v>269</v>
      </c>
      <c r="AL45" s="54">
        <v>630</v>
      </c>
      <c r="AM45" s="54">
        <f t="shared" si="1"/>
        <v>63</v>
      </c>
      <c r="AN45" s="54" t="s">
        <v>1827</v>
      </c>
      <c r="AO45" s="54" t="s">
        <v>265</v>
      </c>
      <c r="AP45" s="54">
        <v>0</v>
      </c>
    </row>
    <row r="46" spans="2:42" x14ac:dyDescent="0.25">
      <c r="B46" s="43" t="s">
        <v>81</v>
      </c>
      <c r="D46" s="25" t="s">
        <v>190</v>
      </c>
      <c r="N46" s="43">
        <v>350</v>
      </c>
      <c r="P46" s="3" t="s">
        <v>315</v>
      </c>
      <c r="T46" s="3"/>
      <c r="U46" s="72" t="s">
        <v>1083</v>
      </c>
      <c r="V46" s="54">
        <v>59.2</v>
      </c>
      <c r="W46" s="54">
        <v>1500</v>
      </c>
      <c r="Y46" s="72" t="s">
        <v>1116</v>
      </c>
      <c r="Z46" s="54">
        <v>54</v>
      </c>
      <c r="AA46" s="54">
        <v>250</v>
      </c>
      <c r="AB46" s="43"/>
      <c r="AC46" s="72" t="s">
        <v>1581</v>
      </c>
      <c r="AD46" s="54">
        <v>41.5</v>
      </c>
      <c r="AE46" s="76">
        <v>250</v>
      </c>
      <c r="AJ46" s="72" t="str">
        <f t="shared" si="0"/>
        <v>SUNO-640</v>
      </c>
      <c r="AK46" s="54" t="s">
        <v>269</v>
      </c>
      <c r="AL46" s="54">
        <v>640</v>
      </c>
      <c r="AM46" s="54">
        <f t="shared" si="1"/>
        <v>64</v>
      </c>
      <c r="AN46" s="54" t="s">
        <v>1827</v>
      </c>
      <c r="AO46" s="54" t="s">
        <v>265</v>
      </c>
      <c r="AP46" s="54">
        <v>0</v>
      </c>
    </row>
    <row r="47" spans="2:42" x14ac:dyDescent="0.25">
      <c r="B47" s="43" t="s">
        <v>82</v>
      </c>
      <c r="D47" s="25" t="s">
        <v>191</v>
      </c>
      <c r="N47" s="43">
        <v>360</v>
      </c>
      <c r="P47" s="3" t="s">
        <v>316</v>
      </c>
      <c r="T47" s="3"/>
      <c r="U47" s="72" t="s">
        <v>1084</v>
      </c>
      <c r="V47" s="54">
        <v>65.900000000000006</v>
      </c>
      <c r="W47" s="54">
        <v>1500</v>
      </c>
      <c r="Y47" s="72" t="s">
        <v>1117</v>
      </c>
      <c r="Z47" s="54">
        <v>74.8</v>
      </c>
      <c r="AA47" s="54">
        <v>250</v>
      </c>
      <c r="AC47" s="72" t="s">
        <v>1582</v>
      </c>
      <c r="AD47" s="54">
        <v>50.9</v>
      </c>
      <c r="AE47" s="76">
        <v>250</v>
      </c>
      <c r="AJ47" s="72" t="str">
        <f t="shared" si="0"/>
        <v>SUNO-650</v>
      </c>
      <c r="AK47" s="54" t="s">
        <v>269</v>
      </c>
      <c r="AL47" s="54">
        <v>650</v>
      </c>
      <c r="AM47" s="54">
        <f t="shared" si="1"/>
        <v>65</v>
      </c>
      <c r="AN47" s="54" t="s">
        <v>1827</v>
      </c>
      <c r="AO47" s="54" t="s">
        <v>265</v>
      </c>
      <c r="AP47" s="54">
        <v>0</v>
      </c>
    </row>
    <row r="48" spans="2:42" ht="15.75" thickBot="1" x14ac:dyDescent="0.3">
      <c r="B48" s="43" t="s">
        <v>83</v>
      </c>
      <c r="D48" s="25" t="s">
        <v>192</v>
      </c>
      <c r="N48" s="43">
        <v>370</v>
      </c>
      <c r="P48" s="3" t="s">
        <v>317</v>
      </c>
      <c r="T48" s="3"/>
      <c r="U48" s="79" t="s">
        <v>1085</v>
      </c>
      <c r="V48" s="77">
        <v>72.599999999999994</v>
      </c>
      <c r="W48" s="77">
        <v>1500</v>
      </c>
      <c r="Y48" s="79" t="s">
        <v>1118</v>
      </c>
      <c r="Z48" s="77">
        <v>88</v>
      </c>
      <c r="AA48" s="77">
        <v>250</v>
      </c>
      <c r="AC48" s="79" t="s">
        <v>1583</v>
      </c>
      <c r="AD48" s="77">
        <v>57.6</v>
      </c>
      <c r="AE48" s="77">
        <v>250</v>
      </c>
      <c r="AJ48" s="72" t="str">
        <f t="shared" si="0"/>
        <v>SUNO-660</v>
      </c>
      <c r="AK48" s="54" t="s">
        <v>269</v>
      </c>
      <c r="AL48" s="54">
        <v>660</v>
      </c>
      <c r="AM48" s="54">
        <f t="shared" si="1"/>
        <v>66</v>
      </c>
      <c r="AN48" s="54" t="s">
        <v>1827</v>
      </c>
      <c r="AO48" s="54" t="s">
        <v>265</v>
      </c>
      <c r="AP48" s="54">
        <v>0</v>
      </c>
    </row>
    <row r="49" spans="2:42" x14ac:dyDescent="0.25">
      <c r="B49" s="43" t="s">
        <v>84</v>
      </c>
      <c r="D49" s="25" t="s">
        <v>193</v>
      </c>
      <c r="N49" s="43">
        <v>380</v>
      </c>
      <c r="P49" s="3" t="s">
        <v>318</v>
      </c>
      <c r="T49" s="3"/>
      <c r="U49" s="80" t="s">
        <v>1086</v>
      </c>
      <c r="V49" s="76">
        <v>14.2</v>
      </c>
      <c r="W49" s="76">
        <v>1500</v>
      </c>
      <c r="Y49" s="80" t="s">
        <v>1542</v>
      </c>
      <c r="Z49" s="76">
        <v>10</v>
      </c>
      <c r="AA49" s="76">
        <v>250</v>
      </c>
      <c r="AC49" s="80" t="s">
        <v>1185</v>
      </c>
      <c r="AD49" s="76">
        <v>8</v>
      </c>
      <c r="AE49" s="76">
        <v>250</v>
      </c>
      <c r="AJ49" s="72" t="str">
        <f t="shared" si="0"/>
        <v>SUNO-670</v>
      </c>
      <c r="AK49" s="54" t="s">
        <v>269</v>
      </c>
      <c r="AL49" s="54">
        <v>670</v>
      </c>
      <c r="AM49" s="54">
        <f t="shared" si="1"/>
        <v>67</v>
      </c>
      <c r="AN49" s="54" t="s">
        <v>1827</v>
      </c>
      <c r="AO49" s="54" t="s">
        <v>265</v>
      </c>
      <c r="AP49" s="54">
        <v>0</v>
      </c>
    </row>
    <row r="50" spans="2:42" x14ac:dyDescent="0.25">
      <c r="B50" s="43" t="s">
        <v>85</v>
      </c>
      <c r="D50" s="25" t="s">
        <v>194</v>
      </c>
      <c r="N50" s="43">
        <v>390</v>
      </c>
      <c r="P50" s="3" t="s">
        <v>319</v>
      </c>
      <c r="T50" s="3"/>
      <c r="U50" s="72" t="s">
        <v>1087</v>
      </c>
      <c r="V50" s="54">
        <v>17.100000000000001</v>
      </c>
      <c r="W50" s="54">
        <v>1500</v>
      </c>
      <c r="Y50" s="72" t="s">
        <v>1545</v>
      </c>
      <c r="Z50" s="54">
        <v>12</v>
      </c>
      <c r="AA50" s="54">
        <v>250</v>
      </c>
      <c r="AC50" s="72" t="s">
        <v>1186</v>
      </c>
      <c r="AD50" s="54">
        <v>9.6</v>
      </c>
      <c r="AE50" s="76">
        <v>250</v>
      </c>
      <c r="AJ50" s="72" t="str">
        <f t="shared" si="0"/>
        <v>SUNO-680</v>
      </c>
      <c r="AK50" s="54" t="s">
        <v>269</v>
      </c>
      <c r="AL50" s="54">
        <v>680</v>
      </c>
      <c r="AM50" s="54">
        <f t="shared" si="1"/>
        <v>68</v>
      </c>
      <c r="AN50" s="54" t="s">
        <v>1827</v>
      </c>
      <c r="AO50" s="54" t="s">
        <v>265</v>
      </c>
      <c r="AP50" s="54">
        <v>0</v>
      </c>
    </row>
    <row r="51" spans="2:42" x14ac:dyDescent="0.25">
      <c r="B51" s="43" t="s">
        <v>86</v>
      </c>
      <c r="D51" s="25" t="s">
        <v>195</v>
      </c>
      <c r="N51" s="43">
        <v>400</v>
      </c>
      <c r="P51" s="3" t="s">
        <v>320</v>
      </c>
      <c r="T51" s="3"/>
      <c r="U51" s="72" t="s">
        <v>1088</v>
      </c>
      <c r="V51" s="54">
        <v>19.8</v>
      </c>
      <c r="W51" s="54">
        <v>1500</v>
      </c>
      <c r="Y51" s="72" t="s">
        <v>1548</v>
      </c>
      <c r="Z51" s="54">
        <v>14</v>
      </c>
      <c r="AA51" s="54">
        <v>250</v>
      </c>
      <c r="AC51" s="72" t="s">
        <v>1187</v>
      </c>
      <c r="AD51" s="54">
        <v>11.2</v>
      </c>
      <c r="AE51" s="76">
        <v>250</v>
      </c>
      <c r="AJ51" s="72" t="str">
        <f t="shared" si="0"/>
        <v>SUNO-690</v>
      </c>
      <c r="AK51" s="54" t="s">
        <v>269</v>
      </c>
      <c r="AL51" s="54">
        <v>690</v>
      </c>
      <c r="AM51" s="54">
        <f t="shared" si="1"/>
        <v>69</v>
      </c>
      <c r="AN51" s="54" t="s">
        <v>1827</v>
      </c>
      <c r="AO51" s="54" t="s">
        <v>265</v>
      </c>
      <c r="AP51" s="54">
        <v>0</v>
      </c>
    </row>
    <row r="52" spans="2:42" x14ac:dyDescent="0.25">
      <c r="B52" s="43" t="s">
        <v>87</v>
      </c>
      <c r="D52" s="25" t="s">
        <v>196</v>
      </c>
      <c r="N52" s="43">
        <v>410</v>
      </c>
      <c r="P52" s="3" t="s">
        <v>321</v>
      </c>
      <c r="T52" s="3"/>
      <c r="U52" s="72" t="s">
        <v>1089</v>
      </c>
      <c r="V52" s="54">
        <v>22.4</v>
      </c>
      <c r="W52" s="54">
        <v>1500</v>
      </c>
      <c r="Y52" s="72" t="s">
        <v>1551</v>
      </c>
      <c r="Z52" s="54">
        <v>16</v>
      </c>
      <c r="AA52" s="54">
        <v>250</v>
      </c>
      <c r="AC52" s="72" t="s">
        <v>1188</v>
      </c>
      <c r="AD52" s="54">
        <v>12.8</v>
      </c>
      <c r="AE52" s="76">
        <v>250</v>
      </c>
      <c r="AJ52" s="72" t="str">
        <f t="shared" si="0"/>
        <v>SUNO-700</v>
      </c>
      <c r="AK52" s="54" t="s">
        <v>269</v>
      </c>
      <c r="AL52" s="54">
        <v>700</v>
      </c>
      <c r="AM52" s="54">
        <f t="shared" si="1"/>
        <v>70</v>
      </c>
      <c r="AN52" s="54" t="s">
        <v>1827</v>
      </c>
      <c r="AO52" s="54" t="s">
        <v>265</v>
      </c>
      <c r="AP52" s="54">
        <v>0</v>
      </c>
    </row>
    <row r="53" spans="2:42" x14ac:dyDescent="0.25">
      <c r="B53" s="43" t="s">
        <v>88</v>
      </c>
      <c r="D53" s="25" t="s">
        <v>197</v>
      </c>
      <c r="N53" s="43">
        <v>420</v>
      </c>
      <c r="P53" s="3" t="s">
        <v>322</v>
      </c>
      <c r="T53" s="3"/>
      <c r="U53" s="72" t="s">
        <v>1090</v>
      </c>
      <c r="V53" s="54">
        <v>25.1</v>
      </c>
      <c r="W53" s="54">
        <v>1500</v>
      </c>
      <c r="Y53" s="72" t="s">
        <v>1554</v>
      </c>
      <c r="Z53" s="54">
        <v>25.2</v>
      </c>
      <c r="AA53" s="54">
        <v>250</v>
      </c>
      <c r="AC53" s="72" t="s">
        <v>1189</v>
      </c>
      <c r="AD53" s="54">
        <v>16.2</v>
      </c>
      <c r="AE53" s="76">
        <v>250</v>
      </c>
      <c r="AJ53" s="72" t="str">
        <f t="shared" si="0"/>
        <v>SUNO-710</v>
      </c>
      <c r="AK53" s="54" t="s">
        <v>269</v>
      </c>
      <c r="AL53" s="54">
        <v>710</v>
      </c>
      <c r="AM53" s="54">
        <f t="shared" si="1"/>
        <v>71</v>
      </c>
      <c r="AN53" s="54" t="s">
        <v>1827</v>
      </c>
      <c r="AO53" s="54" t="s">
        <v>265</v>
      </c>
      <c r="AP53" s="54">
        <v>0</v>
      </c>
    </row>
    <row r="54" spans="2:42" x14ac:dyDescent="0.25">
      <c r="B54" s="43" t="s">
        <v>89</v>
      </c>
      <c r="D54" s="25" t="s">
        <v>198</v>
      </c>
      <c r="N54" s="43">
        <v>430</v>
      </c>
      <c r="P54" s="3" t="s">
        <v>323</v>
      </c>
      <c r="T54" s="3"/>
      <c r="U54" s="72" t="s">
        <v>1091</v>
      </c>
      <c r="V54" s="54">
        <v>27.8</v>
      </c>
      <c r="W54" s="54">
        <v>1500</v>
      </c>
      <c r="Y54" s="72" t="s">
        <v>1557</v>
      </c>
      <c r="Z54" s="54">
        <v>28</v>
      </c>
      <c r="AA54" s="54">
        <v>250</v>
      </c>
      <c r="AC54" s="72" t="s">
        <v>1190</v>
      </c>
      <c r="AD54" s="54">
        <v>18</v>
      </c>
      <c r="AE54" s="76">
        <v>250</v>
      </c>
      <c r="AJ54" s="72" t="str">
        <f t="shared" si="0"/>
        <v>SUNO-720</v>
      </c>
      <c r="AK54" s="54" t="s">
        <v>269</v>
      </c>
      <c r="AL54" s="54">
        <v>720</v>
      </c>
      <c r="AM54" s="54">
        <f t="shared" si="1"/>
        <v>72</v>
      </c>
      <c r="AN54" s="54" t="s">
        <v>1827</v>
      </c>
      <c r="AO54" s="54" t="s">
        <v>265</v>
      </c>
      <c r="AP54" s="54">
        <v>0</v>
      </c>
    </row>
    <row r="55" spans="2:42" x14ac:dyDescent="0.25">
      <c r="B55" s="43" t="s">
        <v>90</v>
      </c>
      <c r="D55" s="25" t="s">
        <v>199</v>
      </c>
      <c r="N55" s="43">
        <v>440</v>
      </c>
      <c r="P55" s="3" t="s">
        <v>324</v>
      </c>
      <c r="T55" s="3"/>
      <c r="U55" s="72" t="s">
        <v>1092</v>
      </c>
      <c r="V55" s="54">
        <v>33.1</v>
      </c>
      <c r="W55" s="54">
        <v>1500</v>
      </c>
      <c r="Y55" s="72" t="s">
        <v>1560</v>
      </c>
      <c r="Z55" s="54">
        <v>39.6</v>
      </c>
      <c r="AA55" s="54">
        <v>250</v>
      </c>
      <c r="AC55" s="72" t="s">
        <v>1191</v>
      </c>
      <c r="AD55" s="54">
        <v>22</v>
      </c>
      <c r="AE55" s="76">
        <v>250</v>
      </c>
      <c r="AJ55" s="72" t="str">
        <f t="shared" si="0"/>
        <v>SUNO-730</v>
      </c>
      <c r="AK55" s="54" t="s">
        <v>269</v>
      </c>
      <c r="AL55" s="54">
        <v>730</v>
      </c>
      <c r="AM55" s="54">
        <f t="shared" si="1"/>
        <v>73</v>
      </c>
      <c r="AN55" s="54" t="s">
        <v>1827</v>
      </c>
      <c r="AO55" s="54" t="s">
        <v>265</v>
      </c>
      <c r="AP55" s="54">
        <v>0</v>
      </c>
    </row>
    <row r="56" spans="2:42" x14ac:dyDescent="0.25">
      <c r="B56" s="43" t="s">
        <v>91</v>
      </c>
      <c r="D56" s="25" t="s">
        <v>200</v>
      </c>
      <c r="N56" s="43">
        <v>450</v>
      </c>
      <c r="P56" s="3" t="s">
        <v>325</v>
      </c>
      <c r="T56" s="3"/>
      <c r="U56" s="72" t="s">
        <v>1093</v>
      </c>
      <c r="V56" s="54">
        <v>39.1</v>
      </c>
      <c r="W56" s="54">
        <v>1500</v>
      </c>
      <c r="Y56" s="72" t="s">
        <v>1563</v>
      </c>
      <c r="Z56" s="54">
        <v>46.8</v>
      </c>
      <c r="AA56" s="54">
        <v>250</v>
      </c>
      <c r="AC56" s="72" t="s">
        <v>1192</v>
      </c>
      <c r="AD56" s="54">
        <v>26</v>
      </c>
      <c r="AE56" s="76">
        <v>250</v>
      </c>
      <c r="AJ56" s="72" t="str">
        <f t="shared" si="0"/>
        <v>SUNO-740</v>
      </c>
      <c r="AK56" s="54" t="s">
        <v>269</v>
      </c>
      <c r="AL56" s="54">
        <v>740</v>
      </c>
      <c r="AM56" s="54">
        <f t="shared" si="1"/>
        <v>74</v>
      </c>
      <c r="AN56" s="54" t="s">
        <v>1827</v>
      </c>
      <c r="AO56" s="54" t="s">
        <v>265</v>
      </c>
      <c r="AP56" s="54">
        <v>0</v>
      </c>
    </row>
    <row r="57" spans="2:42" x14ac:dyDescent="0.25">
      <c r="B57" s="43" t="s">
        <v>92</v>
      </c>
      <c r="D57" s="25" t="s">
        <v>201</v>
      </c>
      <c r="N57" s="43">
        <v>460</v>
      </c>
      <c r="P57" s="3" t="s">
        <v>326</v>
      </c>
      <c r="T57" s="3"/>
      <c r="U57" s="72" t="s">
        <v>1094</v>
      </c>
      <c r="V57" s="54">
        <v>44.6</v>
      </c>
      <c r="W57" s="54">
        <v>1500</v>
      </c>
      <c r="Y57" s="72" t="s">
        <v>1566</v>
      </c>
      <c r="Z57" s="54">
        <v>54</v>
      </c>
      <c r="AA57" s="54">
        <v>250</v>
      </c>
      <c r="AC57" s="72" t="s">
        <v>1193</v>
      </c>
      <c r="AD57" s="54">
        <v>30</v>
      </c>
      <c r="AE57" s="76">
        <v>250</v>
      </c>
      <c r="AJ57" s="72" t="str">
        <f t="shared" si="0"/>
        <v>SUNO-750</v>
      </c>
      <c r="AK57" s="54" t="s">
        <v>269</v>
      </c>
      <c r="AL57" s="54">
        <v>750</v>
      </c>
      <c r="AM57" s="54">
        <f t="shared" si="1"/>
        <v>75</v>
      </c>
      <c r="AN57" s="54" t="s">
        <v>1827</v>
      </c>
      <c r="AO57" s="54" t="s">
        <v>265</v>
      </c>
      <c r="AP57" s="54">
        <v>0</v>
      </c>
    </row>
    <row r="58" spans="2:42" x14ac:dyDescent="0.25">
      <c r="B58" s="43" t="s">
        <v>93</v>
      </c>
      <c r="D58" s="25" t="s">
        <v>202</v>
      </c>
      <c r="N58" s="43">
        <v>470</v>
      </c>
      <c r="P58" s="3" t="s">
        <v>327</v>
      </c>
      <c r="T58" s="3"/>
      <c r="U58" s="72" t="s">
        <v>1095</v>
      </c>
      <c r="V58" s="54">
        <v>53.3</v>
      </c>
      <c r="W58" s="54">
        <v>1500</v>
      </c>
      <c r="Y58" s="72" t="s">
        <v>1569</v>
      </c>
      <c r="Z58" s="54">
        <v>74.8</v>
      </c>
      <c r="AA58" s="54">
        <v>250</v>
      </c>
      <c r="AC58" s="72" t="s">
        <v>1194</v>
      </c>
      <c r="AD58" s="54">
        <v>37.4</v>
      </c>
      <c r="AE58" s="76">
        <v>250</v>
      </c>
      <c r="AJ58" s="72" t="str">
        <f t="shared" si="0"/>
        <v>SUNO-760</v>
      </c>
      <c r="AK58" s="54" t="s">
        <v>269</v>
      </c>
      <c r="AL58" s="54">
        <v>760</v>
      </c>
      <c r="AM58" s="54">
        <f t="shared" si="1"/>
        <v>76</v>
      </c>
      <c r="AN58" s="54" t="s">
        <v>1827</v>
      </c>
      <c r="AO58" s="54" t="s">
        <v>265</v>
      </c>
      <c r="AP58" s="54">
        <v>0</v>
      </c>
    </row>
    <row r="59" spans="2:42" ht="15.75" thickBot="1" x14ac:dyDescent="0.3">
      <c r="B59" s="43" t="s">
        <v>94</v>
      </c>
      <c r="D59" s="25" t="s">
        <v>203</v>
      </c>
      <c r="N59" s="43">
        <v>480</v>
      </c>
      <c r="P59" s="3" t="s">
        <v>328</v>
      </c>
      <c r="T59" s="3"/>
      <c r="U59" s="79" t="s">
        <v>1096</v>
      </c>
      <c r="V59" s="77">
        <v>60.3</v>
      </c>
      <c r="W59" s="77">
        <v>1500</v>
      </c>
      <c r="Y59" s="79" t="s">
        <v>1572</v>
      </c>
      <c r="Z59" s="77">
        <v>88</v>
      </c>
      <c r="AA59" s="77">
        <v>250</v>
      </c>
      <c r="AC59" s="79" t="s">
        <v>1195</v>
      </c>
      <c r="AD59" s="77">
        <v>44</v>
      </c>
      <c r="AE59" s="77">
        <v>250</v>
      </c>
      <c r="AJ59" s="72" t="str">
        <f t="shared" si="0"/>
        <v>SUNO-770</v>
      </c>
      <c r="AK59" s="54" t="s">
        <v>269</v>
      </c>
      <c r="AL59" s="54">
        <v>770</v>
      </c>
      <c r="AM59" s="54">
        <f t="shared" si="1"/>
        <v>77</v>
      </c>
      <c r="AN59" s="54" t="s">
        <v>1827</v>
      </c>
      <c r="AO59" s="54" t="s">
        <v>265</v>
      </c>
      <c r="AP59" s="54">
        <v>0</v>
      </c>
    </row>
    <row r="60" spans="2:42" x14ac:dyDescent="0.25">
      <c r="B60" s="43" t="s">
        <v>95</v>
      </c>
      <c r="D60" s="25" t="s">
        <v>204</v>
      </c>
      <c r="N60" s="43">
        <v>490</v>
      </c>
      <c r="P60" s="3" t="s">
        <v>329</v>
      </c>
      <c r="T60" s="3"/>
      <c r="U60" s="72" t="s">
        <v>1541</v>
      </c>
      <c r="V60" s="54">
        <v>14.2</v>
      </c>
      <c r="W60" s="54">
        <v>1500</v>
      </c>
      <c r="Y60" s="72" t="s">
        <v>1119</v>
      </c>
      <c r="Z60" s="54">
        <v>32</v>
      </c>
      <c r="AA60" s="54">
        <v>250</v>
      </c>
      <c r="AC60" s="80" t="s">
        <v>1584</v>
      </c>
      <c r="AD60" s="76">
        <v>12.6</v>
      </c>
      <c r="AE60" s="76">
        <v>250</v>
      </c>
      <c r="AJ60" s="72" t="str">
        <f t="shared" si="0"/>
        <v>SUNO-780</v>
      </c>
      <c r="AK60" s="54" t="s">
        <v>269</v>
      </c>
      <c r="AL60" s="54">
        <v>780</v>
      </c>
      <c r="AM60" s="54">
        <f t="shared" si="1"/>
        <v>78</v>
      </c>
      <c r="AN60" s="54" t="s">
        <v>1827</v>
      </c>
      <c r="AO60" s="54" t="s">
        <v>265</v>
      </c>
      <c r="AP60" s="54">
        <v>0</v>
      </c>
    </row>
    <row r="61" spans="2:42" x14ac:dyDescent="0.25">
      <c r="B61" s="43" t="s">
        <v>96</v>
      </c>
      <c r="D61" s="25" t="s">
        <v>205</v>
      </c>
      <c r="N61" s="43">
        <v>500</v>
      </c>
      <c r="P61" s="3" t="s">
        <v>330</v>
      </c>
      <c r="T61" s="3"/>
      <c r="U61" s="72" t="s">
        <v>1544</v>
      </c>
      <c r="V61" s="54">
        <v>17.100000000000001</v>
      </c>
      <c r="W61" s="54">
        <v>1500</v>
      </c>
      <c r="Y61" s="72" t="s">
        <v>1120</v>
      </c>
      <c r="Z61" s="54">
        <v>38.4</v>
      </c>
      <c r="AA61" s="54">
        <v>250</v>
      </c>
      <c r="AC61" s="72" t="s">
        <v>1585</v>
      </c>
      <c r="AD61" s="54">
        <v>14.8</v>
      </c>
      <c r="AE61" s="76">
        <v>250</v>
      </c>
      <c r="AJ61" s="72" t="str">
        <f t="shared" si="0"/>
        <v>SUNO-790</v>
      </c>
      <c r="AK61" s="54" t="s">
        <v>269</v>
      </c>
      <c r="AL61" s="54">
        <v>790</v>
      </c>
      <c r="AM61" s="54">
        <f t="shared" si="1"/>
        <v>79</v>
      </c>
      <c r="AN61" s="54" t="s">
        <v>1827</v>
      </c>
      <c r="AO61" s="54" t="s">
        <v>265</v>
      </c>
      <c r="AP61" s="54">
        <v>0</v>
      </c>
    </row>
    <row r="62" spans="2:42" x14ac:dyDescent="0.25">
      <c r="B62" s="43" t="s">
        <v>97</v>
      </c>
      <c r="D62" s="25" t="s">
        <v>206</v>
      </c>
      <c r="P62" s="3" t="s">
        <v>331</v>
      </c>
      <c r="T62" s="3"/>
      <c r="U62" s="72" t="s">
        <v>1547</v>
      </c>
      <c r="V62" s="54">
        <v>19.8</v>
      </c>
      <c r="W62" s="54">
        <v>1500</v>
      </c>
      <c r="Y62" s="72" t="s">
        <v>1121</v>
      </c>
      <c r="Z62" s="54">
        <v>44.8</v>
      </c>
      <c r="AA62" s="54">
        <v>250</v>
      </c>
      <c r="AC62" s="72" t="s">
        <v>1586</v>
      </c>
      <c r="AD62" s="54">
        <v>16.899999999999999</v>
      </c>
      <c r="AE62" s="76">
        <v>250</v>
      </c>
      <c r="AJ62" s="72" t="str">
        <f t="shared" si="0"/>
        <v>SUNO-800</v>
      </c>
      <c r="AK62" s="54" t="s">
        <v>269</v>
      </c>
      <c r="AL62" s="54">
        <v>800</v>
      </c>
      <c r="AM62" s="54">
        <f t="shared" si="1"/>
        <v>80</v>
      </c>
      <c r="AN62" s="54" t="s">
        <v>1827</v>
      </c>
      <c r="AO62" s="54" t="s">
        <v>265</v>
      </c>
      <c r="AP62" s="54">
        <v>0</v>
      </c>
    </row>
    <row r="63" spans="2:42" x14ac:dyDescent="0.25">
      <c r="B63" s="43" t="s">
        <v>98</v>
      </c>
      <c r="D63" s="25" t="s">
        <v>207</v>
      </c>
      <c r="P63" s="3" t="s">
        <v>332</v>
      </c>
      <c r="T63" s="3"/>
      <c r="U63" s="72" t="s">
        <v>1550</v>
      </c>
      <c r="V63" s="54">
        <v>22.4</v>
      </c>
      <c r="W63" s="54">
        <v>1500</v>
      </c>
      <c r="Y63" s="72" t="s">
        <v>1122</v>
      </c>
      <c r="Z63" s="54">
        <v>51.2</v>
      </c>
      <c r="AA63" s="54">
        <v>250</v>
      </c>
      <c r="AC63" s="72" t="s">
        <v>1587</v>
      </c>
      <c r="AD63" s="54">
        <v>19.100000000000001</v>
      </c>
      <c r="AE63" s="76">
        <v>250</v>
      </c>
      <c r="AJ63" s="72" t="str">
        <f t="shared" si="0"/>
        <v>SUNO-810</v>
      </c>
      <c r="AK63" s="54" t="s">
        <v>269</v>
      </c>
      <c r="AL63" s="54">
        <v>810</v>
      </c>
      <c r="AM63" s="54">
        <f t="shared" si="1"/>
        <v>81</v>
      </c>
      <c r="AN63" s="54" t="s">
        <v>1827</v>
      </c>
      <c r="AO63" s="54" t="s">
        <v>265</v>
      </c>
      <c r="AP63" s="54">
        <v>0</v>
      </c>
    </row>
    <row r="64" spans="2:42" x14ac:dyDescent="0.25">
      <c r="B64" s="43" t="s">
        <v>99</v>
      </c>
      <c r="D64" s="25" t="s">
        <v>208</v>
      </c>
      <c r="P64" s="3" t="s">
        <v>333</v>
      </c>
      <c r="T64" s="3"/>
      <c r="U64" s="72" t="s">
        <v>1553</v>
      </c>
      <c r="V64" s="54">
        <v>25.1</v>
      </c>
      <c r="W64" s="54">
        <v>1500</v>
      </c>
      <c r="Y64" s="72" t="s">
        <v>1123</v>
      </c>
      <c r="Z64" s="54">
        <v>57.6</v>
      </c>
      <c r="AA64" s="54">
        <v>250</v>
      </c>
      <c r="AC64" s="72" t="s">
        <v>1588</v>
      </c>
      <c r="AD64" s="54">
        <v>23.3</v>
      </c>
      <c r="AE64" s="76">
        <v>250</v>
      </c>
      <c r="AJ64" s="72" t="str">
        <f t="shared" si="0"/>
        <v>SUNO-820</v>
      </c>
      <c r="AK64" s="54" t="s">
        <v>269</v>
      </c>
      <c r="AL64" s="54">
        <v>820</v>
      </c>
      <c r="AM64" s="54">
        <f t="shared" si="1"/>
        <v>82</v>
      </c>
      <c r="AN64" s="54" t="s">
        <v>1827</v>
      </c>
      <c r="AO64" s="54" t="s">
        <v>265</v>
      </c>
      <c r="AP64" s="54">
        <v>0</v>
      </c>
    </row>
    <row r="65" spans="2:42" x14ac:dyDescent="0.25">
      <c r="B65" s="43" t="s">
        <v>100</v>
      </c>
      <c r="D65" s="25" t="s">
        <v>209</v>
      </c>
      <c r="P65" s="3" t="s">
        <v>334</v>
      </c>
      <c r="T65" s="3"/>
      <c r="U65" s="72" t="s">
        <v>1556</v>
      </c>
      <c r="V65" s="54">
        <v>27.8</v>
      </c>
      <c r="W65" s="54">
        <v>1500</v>
      </c>
      <c r="Y65" s="72" t="s">
        <v>1124</v>
      </c>
      <c r="Z65" s="54">
        <v>64</v>
      </c>
      <c r="AA65" s="54">
        <v>250</v>
      </c>
      <c r="AC65" s="72" t="s">
        <v>1589</v>
      </c>
      <c r="AD65" s="54">
        <v>25.7</v>
      </c>
      <c r="AE65" s="76">
        <v>250</v>
      </c>
      <c r="AJ65" s="72" t="str">
        <f t="shared" si="0"/>
        <v>SUNO-830</v>
      </c>
      <c r="AK65" s="54" t="s">
        <v>269</v>
      </c>
      <c r="AL65" s="54">
        <v>830</v>
      </c>
      <c r="AM65" s="54">
        <f t="shared" si="1"/>
        <v>83</v>
      </c>
      <c r="AN65" s="54" t="s">
        <v>1827</v>
      </c>
      <c r="AO65" s="54" t="s">
        <v>265</v>
      </c>
      <c r="AP65" s="54">
        <v>0</v>
      </c>
    </row>
    <row r="66" spans="2:42" x14ac:dyDescent="0.25">
      <c r="B66" s="43" t="s">
        <v>101</v>
      </c>
      <c r="D66" s="25" t="s">
        <v>210</v>
      </c>
      <c r="P66" s="3" t="s">
        <v>335</v>
      </c>
      <c r="T66" s="3"/>
      <c r="U66" s="72" t="s">
        <v>1559</v>
      </c>
      <c r="V66" s="54">
        <v>33.1</v>
      </c>
      <c r="W66" s="54">
        <v>1500</v>
      </c>
      <c r="Y66" s="72" t="s">
        <v>1125</v>
      </c>
      <c r="Z66" s="54">
        <v>70.400000000000006</v>
      </c>
      <c r="AA66" s="54">
        <v>250</v>
      </c>
      <c r="AC66" s="72" t="s">
        <v>1590</v>
      </c>
      <c r="AD66" s="54">
        <v>30.8</v>
      </c>
      <c r="AE66" s="76">
        <v>250</v>
      </c>
      <c r="AJ66" s="72" t="str">
        <f t="shared" si="0"/>
        <v>SUNO-840</v>
      </c>
      <c r="AK66" s="54" t="s">
        <v>269</v>
      </c>
      <c r="AL66" s="54">
        <v>840</v>
      </c>
      <c r="AM66" s="54">
        <f t="shared" si="1"/>
        <v>84</v>
      </c>
      <c r="AN66" s="54" t="s">
        <v>1827</v>
      </c>
      <c r="AO66" s="54" t="s">
        <v>265</v>
      </c>
      <c r="AP66" s="54">
        <v>0</v>
      </c>
    </row>
    <row r="67" spans="2:42" x14ac:dyDescent="0.25">
      <c r="B67" s="43" t="s">
        <v>102</v>
      </c>
      <c r="D67" s="25" t="s">
        <v>211</v>
      </c>
      <c r="P67" s="3" t="s">
        <v>336</v>
      </c>
      <c r="T67" s="3"/>
      <c r="U67" s="72" t="s">
        <v>1562</v>
      </c>
      <c r="V67" s="54">
        <v>39.1</v>
      </c>
      <c r="W67" s="54">
        <v>1500</v>
      </c>
      <c r="Y67" s="72" t="s">
        <v>1126</v>
      </c>
      <c r="Z67" s="54">
        <v>83.2</v>
      </c>
      <c r="AA67" s="54">
        <v>250</v>
      </c>
      <c r="AC67" s="72" t="s">
        <v>1591</v>
      </c>
      <c r="AD67" s="54">
        <v>36.1</v>
      </c>
      <c r="AE67" s="76">
        <v>250</v>
      </c>
      <c r="AJ67" s="72" t="str">
        <f t="shared" si="0"/>
        <v>SUNO-850</v>
      </c>
      <c r="AK67" s="54" t="s">
        <v>269</v>
      </c>
      <c r="AL67" s="54">
        <v>850</v>
      </c>
      <c r="AM67" s="54">
        <f t="shared" si="1"/>
        <v>85</v>
      </c>
      <c r="AN67" s="54" t="s">
        <v>1827</v>
      </c>
      <c r="AO67" s="54" t="s">
        <v>265</v>
      </c>
      <c r="AP67" s="54">
        <v>0</v>
      </c>
    </row>
    <row r="68" spans="2:42" x14ac:dyDescent="0.25">
      <c r="B68" s="43" t="s">
        <v>103</v>
      </c>
      <c r="D68" s="25" t="s">
        <v>212</v>
      </c>
      <c r="P68" s="3" t="s">
        <v>337</v>
      </c>
      <c r="T68" s="3"/>
      <c r="U68" s="72" t="s">
        <v>1565</v>
      </c>
      <c r="V68" s="54">
        <v>44.6</v>
      </c>
      <c r="W68" s="54">
        <v>1500</v>
      </c>
      <c r="Y68" s="72" t="s">
        <v>1127</v>
      </c>
      <c r="Z68" s="54">
        <v>96</v>
      </c>
      <c r="AA68" s="54">
        <v>250</v>
      </c>
      <c r="AC68" s="72" t="s">
        <v>1592</v>
      </c>
      <c r="AD68" s="54">
        <v>41.5</v>
      </c>
      <c r="AE68" s="76">
        <v>250</v>
      </c>
      <c r="AJ68" s="72" t="str">
        <f t="shared" si="0"/>
        <v>SUNO-860</v>
      </c>
      <c r="AK68" s="54" t="s">
        <v>269</v>
      </c>
      <c r="AL68" s="54">
        <v>860</v>
      </c>
      <c r="AM68" s="54">
        <f t="shared" si="1"/>
        <v>86</v>
      </c>
      <c r="AN68" s="54" t="s">
        <v>1827</v>
      </c>
      <c r="AO68" s="54" t="s">
        <v>265</v>
      </c>
      <c r="AP68" s="54">
        <v>0</v>
      </c>
    </row>
    <row r="69" spans="2:42" x14ac:dyDescent="0.25">
      <c r="B69" s="43" t="s">
        <v>104</v>
      </c>
      <c r="D69" s="25" t="s">
        <v>213</v>
      </c>
      <c r="P69" s="3" t="s">
        <v>338</v>
      </c>
      <c r="T69" s="3"/>
      <c r="U69" s="72" t="s">
        <v>1568</v>
      </c>
      <c r="V69" s="54">
        <v>53.3</v>
      </c>
      <c r="W69" s="54">
        <v>1500</v>
      </c>
      <c r="Y69" s="72" t="s">
        <v>1128</v>
      </c>
      <c r="Z69" s="54">
        <v>108.8</v>
      </c>
      <c r="AA69" s="54">
        <v>250</v>
      </c>
      <c r="AC69" s="72" t="s">
        <v>1593</v>
      </c>
      <c r="AD69" s="54">
        <v>50.9</v>
      </c>
      <c r="AE69" s="76">
        <v>250</v>
      </c>
      <c r="AJ69" s="72" t="str">
        <f t="shared" ref="AJ69:AJ112" si="2">CONCATENATE("SUNO","-",AL69)</f>
        <v>SUNO-870</v>
      </c>
      <c r="AK69" s="54" t="s">
        <v>269</v>
      </c>
      <c r="AL69" s="54">
        <v>870</v>
      </c>
      <c r="AM69" s="54">
        <f t="shared" ref="AM69:AM112" si="3">AL69/10</f>
        <v>87</v>
      </c>
      <c r="AN69" s="54" t="s">
        <v>1827</v>
      </c>
      <c r="AO69" s="54" t="s">
        <v>265</v>
      </c>
      <c r="AP69" s="54">
        <v>0</v>
      </c>
    </row>
    <row r="70" spans="2:42" ht="15.75" thickBot="1" x14ac:dyDescent="0.3">
      <c r="B70" s="43" t="s">
        <v>105</v>
      </c>
      <c r="D70" s="25" t="s">
        <v>214</v>
      </c>
      <c r="P70" s="3" t="s">
        <v>339</v>
      </c>
      <c r="T70" s="3"/>
      <c r="U70" s="79" t="s">
        <v>1571</v>
      </c>
      <c r="V70" s="77">
        <v>60.3</v>
      </c>
      <c r="W70" s="77">
        <v>1500</v>
      </c>
      <c r="Y70" s="79" t="s">
        <v>1129</v>
      </c>
      <c r="Z70" s="77">
        <v>128</v>
      </c>
      <c r="AA70" s="77">
        <v>250</v>
      </c>
      <c r="AC70" s="79" t="s">
        <v>1594</v>
      </c>
      <c r="AD70" s="77">
        <v>57.6</v>
      </c>
      <c r="AE70" s="77">
        <v>250</v>
      </c>
      <c r="AJ70" s="72" t="str">
        <f t="shared" si="2"/>
        <v>SUNO-880</v>
      </c>
      <c r="AK70" s="54" t="s">
        <v>269</v>
      </c>
      <c r="AL70" s="54">
        <v>880</v>
      </c>
      <c r="AM70" s="54">
        <f t="shared" si="3"/>
        <v>88</v>
      </c>
      <c r="AN70" s="54" t="s">
        <v>1827</v>
      </c>
      <c r="AO70" s="54" t="s">
        <v>265</v>
      </c>
      <c r="AP70" s="54">
        <v>0</v>
      </c>
    </row>
    <row r="71" spans="2:42" x14ac:dyDescent="0.25">
      <c r="B71" s="43" t="s">
        <v>106</v>
      </c>
      <c r="D71" s="25" t="s">
        <v>215</v>
      </c>
      <c r="P71" s="3" t="s">
        <v>340</v>
      </c>
      <c r="T71" s="3"/>
      <c r="U71" s="80" t="s">
        <v>1097</v>
      </c>
      <c r="V71" s="76">
        <v>14.2</v>
      </c>
      <c r="W71" s="76">
        <v>1500</v>
      </c>
      <c r="Y71" s="80" t="s">
        <v>1573</v>
      </c>
      <c r="Z71" s="76">
        <v>32</v>
      </c>
      <c r="AA71" s="76">
        <v>250</v>
      </c>
      <c r="AC71" s="80" t="s">
        <v>1196</v>
      </c>
      <c r="AD71" s="76">
        <v>8</v>
      </c>
      <c r="AE71" s="76">
        <v>250</v>
      </c>
      <c r="AJ71" s="72" t="str">
        <f t="shared" si="2"/>
        <v>SUNO-890</v>
      </c>
      <c r="AK71" s="54" t="s">
        <v>269</v>
      </c>
      <c r="AL71" s="54">
        <v>890</v>
      </c>
      <c r="AM71" s="54">
        <f t="shared" si="3"/>
        <v>89</v>
      </c>
      <c r="AN71" s="54" t="s">
        <v>1827</v>
      </c>
      <c r="AO71" s="54" t="s">
        <v>265</v>
      </c>
      <c r="AP71" s="54">
        <v>0</v>
      </c>
    </row>
    <row r="72" spans="2:42" x14ac:dyDescent="0.25">
      <c r="B72" s="43" t="s">
        <v>107</v>
      </c>
      <c r="D72" s="25" t="s">
        <v>216</v>
      </c>
      <c r="P72" s="3" t="s">
        <v>341</v>
      </c>
      <c r="T72" s="3"/>
      <c r="U72" s="72" t="s">
        <v>1098</v>
      </c>
      <c r="V72" s="54">
        <v>17.100000000000001</v>
      </c>
      <c r="W72" s="54">
        <v>1500</v>
      </c>
      <c r="Y72" s="72" t="s">
        <v>1574</v>
      </c>
      <c r="Z72" s="54">
        <v>38.4</v>
      </c>
      <c r="AA72" s="54">
        <v>250</v>
      </c>
      <c r="AC72" s="72" t="s">
        <v>1197</v>
      </c>
      <c r="AD72" s="54">
        <v>9.6</v>
      </c>
      <c r="AE72" s="76">
        <v>250</v>
      </c>
      <c r="AJ72" s="72" t="str">
        <f t="shared" si="2"/>
        <v>SUNO-900</v>
      </c>
      <c r="AK72" s="54" t="s">
        <v>269</v>
      </c>
      <c r="AL72" s="54">
        <v>900</v>
      </c>
      <c r="AM72" s="54">
        <f t="shared" si="3"/>
        <v>90</v>
      </c>
      <c r="AN72" s="54" t="s">
        <v>1827</v>
      </c>
      <c r="AO72" s="54" t="s">
        <v>265</v>
      </c>
      <c r="AP72" s="54">
        <v>0</v>
      </c>
    </row>
    <row r="73" spans="2:42" x14ac:dyDescent="0.25">
      <c r="B73" s="43" t="s">
        <v>108</v>
      </c>
      <c r="D73" s="25" t="s">
        <v>217</v>
      </c>
      <c r="P73" s="3" t="s">
        <v>342</v>
      </c>
      <c r="T73" s="3"/>
      <c r="U73" s="72" t="s">
        <v>1099</v>
      </c>
      <c r="V73" s="54">
        <v>19.8</v>
      </c>
      <c r="W73" s="54">
        <v>1500</v>
      </c>
      <c r="Y73" s="72" t="s">
        <v>1575</v>
      </c>
      <c r="Z73" s="54">
        <v>44.8</v>
      </c>
      <c r="AA73" s="54">
        <v>250</v>
      </c>
      <c r="AC73" s="72" t="s">
        <v>1198</v>
      </c>
      <c r="AD73" s="54">
        <v>11.2</v>
      </c>
      <c r="AE73" s="76">
        <v>250</v>
      </c>
      <c r="AJ73" s="72" t="str">
        <f t="shared" si="2"/>
        <v>SUNO-910</v>
      </c>
      <c r="AK73" s="54" t="s">
        <v>269</v>
      </c>
      <c r="AL73" s="54">
        <v>910</v>
      </c>
      <c r="AM73" s="54">
        <f t="shared" si="3"/>
        <v>91</v>
      </c>
      <c r="AN73" s="54" t="s">
        <v>1827</v>
      </c>
      <c r="AO73" s="54" t="s">
        <v>265</v>
      </c>
      <c r="AP73" s="54">
        <v>0</v>
      </c>
    </row>
    <row r="74" spans="2:42" x14ac:dyDescent="0.25">
      <c r="B74" s="43" t="s">
        <v>109</v>
      </c>
      <c r="D74" s="25" t="s">
        <v>218</v>
      </c>
      <c r="P74" s="3" t="s">
        <v>343</v>
      </c>
      <c r="T74" s="3"/>
      <c r="U74" s="72" t="s">
        <v>1100</v>
      </c>
      <c r="V74" s="54">
        <v>22.4</v>
      </c>
      <c r="W74" s="54">
        <v>1500</v>
      </c>
      <c r="Y74" s="72" t="s">
        <v>1576</v>
      </c>
      <c r="Z74" s="54">
        <v>51.2</v>
      </c>
      <c r="AA74" s="54">
        <v>250</v>
      </c>
      <c r="AC74" s="72" t="s">
        <v>1199</v>
      </c>
      <c r="AD74" s="54">
        <v>12.8</v>
      </c>
      <c r="AE74" s="76">
        <v>250</v>
      </c>
      <c r="AJ74" s="72" t="str">
        <f t="shared" si="2"/>
        <v>SUNO-920</v>
      </c>
      <c r="AK74" s="54" t="s">
        <v>269</v>
      </c>
      <c r="AL74" s="54">
        <v>920</v>
      </c>
      <c r="AM74" s="54">
        <f t="shared" si="3"/>
        <v>92</v>
      </c>
      <c r="AN74" s="54" t="s">
        <v>1827</v>
      </c>
      <c r="AO74" s="54" t="s">
        <v>265</v>
      </c>
      <c r="AP74" s="54">
        <v>0</v>
      </c>
    </row>
    <row r="75" spans="2:42" x14ac:dyDescent="0.25">
      <c r="B75" s="43" t="s">
        <v>110</v>
      </c>
      <c r="D75" s="25" t="s">
        <v>219</v>
      </c>
      <c r="P75" s="3" t="s">
        <v>344</v>
      </c>
      <c r="U75" s="72" t="s">
        <v>1101</v>
      </c>
      <c r="V75" s="54">
        <v>25.1</v>
      </c>
      <c r="W75" s="54">
        <v>1500</v>
      </c>
      <c r="Y75" s="72" t="s">
        <v>1577</v>
      </c>
      <c r="Z75" s="54">
        <v>57.6</v>
      </c>
      <c r="AA75" s="54">
        <v>250</v>
      </c>
      <c r="AC75" s="72" t="s">
        <v>1200</v>
      </c>
      <c r="AD75" s="54">
        <v>16.2</v>
      </c>
      <c r="AE75" s="76">
        <v>250</v>
      </c>
      <c r="AJ75" s="72" t="str">
        <f t="shared" si="2"/>
        <v>SUNO-930</v>
      </c>
      <c r="AK75" s="54" t="s">
        <v>269</v>
      </c>
      <c r="AL75" s="54">
        <v>930</v>
      </c>
      <c r="AM75" s="54">
        <f t="shared" si="3"/>
        <v>93</v>
      </c>
      <c r="AN75" s="54" t="s">
        <v>1827</v>
      </c>
      <c r="AO75" s="54" t="s">
        <v>265</v>
      </c>
      <c r="AP75" s="54">
        <v>0</v>
      </c>
    </row>
    <row r="76" spans="2:42" x14ac:dyDescent="0.25">
      <c r="B76" s="43" t="s">
        <v>111</v>
      </c>
      <c r="D76" s="25" t="s">
        <v>220</v>
      </c>
      <c r="P76" s="3" t="s">
        <v>345</v>
      </c>
      <c r="U76" s="72" t="s">
        <v>1102</v>
      </c>
      <c r="V76" s="54">
        <v>27.8</v>
      </c>
      <c r="W76" s="54">
        <v>1500</v>
      </c>
      <c r="Y76" s="72" t="s">
        <v>1578</v>
      </c>
      <c r="Z76" s="54">
        <v>64</v>
      </c>
      <c r="AA76" s="54">
        <v>250</v>
      </c>
      <c r="AC76" s="72" t="s">
        <v>1201</v>
      </c>
      <c r="AD76" s="54">
        <v>18</v>
      </c>
      <c r="AE76" s="76">
        <v>250</v>
      </c>
      <c r="AJ76" s="72" t="str">
        <f t="shared" si="2"/>
        <v>SUNO-940</v>
      </c>
      <c r="AK76" s="54" t="s">
        <v>269</v>
      </c>
      <c r="AL76" s="54">
        <v>940</v>
      </c>
      <c r="AM76" s="54">
        <f t="shared" si="3"/>
        <v>94</v>
      </c>
      <c r="AN76" s="54" t="s">
        <v>1827</v>
      </c>
      <c r="AO76" s="54" t="s">
        <v>265</v>
      </c>
      <c r="AP76" s="54">
        <v>0</v>
      </c>
    </row>
    <row r="77" spans="2:42" x14ac:dyDescent="0.25">
      <c r="B77" s="43" t="s">
        <v>112</v>
      </c>
      <c r="D77" s="25" t="s">
        <v>221</v>
      </c>
      <c r="P77" s="3" t="s">
        <v>346</v>
      </c>
      <c r="U77" s="72" t="s">
        <v>1103</v>
      </c>
      <c r="V77" s="54">
        <v>33.1</v>
      </c>
      <c r="W77" s="54">
        <v>1500</v>
      </c>
      <c r="Y77" s="72" t="s">
        <v>1579</v>
      </c>
      <c r="Z77" s="54">
        <v>70.400000000000006</v>
      </c>
      <c r="AA77" s="54">
        <v>250</v>
      </c>
      <c r="AC77" s="72" t="s">
        <v>1202</v>
      </c>
      <c r="AD77" s="54">
        <v>22</v>
      </c>
      <c r="AE77" s="76">
        <v>250</v>
      </c>
      <c r="AJ77" s="72" t="str">
        <f t="shared" si="2"/>
        <v>SUNO-950</v>
      </c>
      <c r="AK77" s="54" t="s">
        <v>269</v>
      </c>
      <c r="AL77" s="54">
        <v>950</v>
      </c>
      <c r="AM77" s="54">
        <f t="shared" si="3"/>
        <v>95</v>
      </c>
      <c r="AN77" s="54" t="s">
        <v>1827</v>
      </c>
      <c r="AO77" s="54" t="s">
        <v>265</v>
      </c>
      <c r="AP77" s="54">
        <v>0</v>
      </c>
    </row>
    <row r="78" spans="2:42" x14ac:dyDescent="0.25">
      <c r="B78" s="43" t="s">
        <v>113</v>
      </c>
      <c r="D78" s="25" t="s">
        <v>222</v>
      </c>
      <c r="P78" s="3" t="s">
        <v>347</v>
      </c>
      <c r="U78" s="72" t="s">
        <v>1104</v>
      </c>
      <c r="V78" s="54">
        <v>39.1</v>
      </c>
      <c r="W78" s="54">
        <v>1500</v>
      </c>
      <c r="Y78" s="72" t="s">
        <v>1580</v>
      </c>
      <c r="Z78" s="54">
        <v>83.2</v>
      </c>
      <c r="AA78" s="54">
        <v>250</v>
      </c>
      <c r="AC78" s="72" t="s">
        <v>1203</v>
      </c>
      <c r="AD78" s="54">
        <v>26</v>
      </c>
      <c r="AE78" s="76">
        <v>250</v>
      </c>
      <c r="AJ78" s="72" t="str">
        <f t="shared" si="2"/>
        <v>SUNO-960</v>
      </c>
      <c r="AK78" s="54" t="s">
        <v>269</v>
      </c>
      <c r="AL78" s="54">
        <v>960</v>
      </c>
      <c r="AM78" s="54">
        <f t="shared" si="3"/>
        <v>96</v>
      </c>
      <c r="AN78" s="54" t="s">
        <v>1827</v>
      </c>
      <c r="AO78" s="54" t="s">
        <v>265</v>
      </c>
      <c r="AP78" s="54">
        <v>0</v>
      </c>
    </row>
    <row r="79" spans="2:42" x14ac:dyDescent="0.25">
      <c r="B79" s="43" t="s">
        <v>114</v>
      </c>
      <c r="D79" s="25" t="s">
        <v>223</v>
      </c>
      <c r="P79" s="3" t="s">
        <v>348</v>
      </c>
      <c r="U79" s="72" t="s">
        <v>1105</v>
      </c>
      <c r="V79" s="54">
        <v>44.6</v>
      </c>
      <c r="W79" s="54">
        <v>1500</v>
      </c>
      <c r="Y79" s="72" t="s">
        <v>1581</v>
      </c>
      <c r="Z79" s="54">
        <v>96</v>
      </c>
      <c r="AA79" s="54">
        <v>250</v>
      </c>
      <c r="AC79" s="72" t="s">
        <v>1204</v>
      </c>
      <c r="AD79" s="54">
        <v>30</v>
      </c>
      <c r="AE79" s="76">
        <v>250</v>
      </c>
      <c r="AJ79" s="72" t="str">
        <f t="shared" si="2"/>
        <v>SUNO-970</v>
      </c>
      <c r="AK79" s="54" t="s">
        <v>269</v>
      </c>
      <c r="AL79" s="54">
        <v>970</v>
      </c>
      <c r="AM79" s="54">
        <f t="shared" si="3"/>
        <v>97</v>
      </c>
      <c r="AN79" s="54" t="s">
        <v>1827</v>
      </c>
      <c r="AO79" s="54" t="s">
        <v>265</v>
      </c>
      <c r="AP79" s="54">
        <v>0</v>
      </c>
    </row>
    <row r="80" spans="2:42" x14ac:dyDescent="0.25">
      <c r="B80" s="43" t="s">
        <v>115</v>
      </c>
      <c r="D80" s="25" t="s">
        <v>224</v>
      </c>
      <c r="P80" s="3" t="s">
        <v>349</v>
      </c>
      <c r="U80" s="72" t="s">
        <v>1106</v>
      </c>
      <c r="V80" s="54">
        <v>53.3</v>
      </c>
      <c r="W80" s="54">
        <v>1500</v>
      </c>
      <c r="Y80" s="72" t="s">
        <v>1582</v>
      </c>
      <c r="Z80" s="54">
        <v>108.8</v>
      </c>
      <c r="AA80" s="54">
        <v>250</v>
      </c>
      <c r="AC80" s="72" t="s">
        <v>1205</v>
      </c>
      <c r="AD80" s="54">
        <v>37.4</v>
      </c>
      <c r="AE80" s="76">
        <v>250</v>
      </c>
      <c r="AJ80" s="72" t="str">
        <f t="shared" si="2"/>
        <v>SUNO-980</v>
      </c>
      <c r="AK80" s="54" t="s">
        <v>269</v>
      </c>
      <c r="AL80" s="54">
        <v>980</v>
      </c>
      <c r="AM80" s="54">
        <f t="shared" si="3"/>
        <v>98</v>
      </c>
      <c r="AN80" s="54" t="s">
        <v>1827</v>
      </c>
      <c r="AO80" s="54" t="s">
        <v>265</v>
      </c>
      <c r="AP80" s="54">
        <v>0</v>
      </c>
    </row>
    <row r="81" spans="2:42" ht="15.75" thickBot="1" x14ac:dyDescent="0.3">
      <c r="B81" s="43" t="s">
        <v>116</v>
      </c>
      <c r="D81" s="25" t="s">
        <v>225</v>
      </c>
      <c r="P81" s="3" t="s">
        <v>350</v>
      </c>
      <c r="U81" s="79" t="s">
        <v>1107</v>
      </c>
      <c r="V81" s="77">
        <v>60.3</v>
      </c>
      <c r="W81" s="77">
        <v>1500</v>
      </c>
      <c r="Y81" s="79" t="s">
        <v>1583</v>
      </c>
      <c r="Z81" s="77">
        <v>128</v>
      </c>
      <c r="AA81" s="77">
        <v>250</v>
      </c>
      <c r="AC81" s="79" t="s">
        <v>1206</v>
      </c>
      <c r="AD81" s="77">
        <v>44</v>
      </c>
      <c r="AE81" s="77">
        <v>250</v>
      </c>
      <c r="AJ81" s="72" t="str">
        <f t="shared" si="2"/>
        <v>SUNO-990</v>
      </c>
      <c r="AK81" s="54" t="s">
        <v>269</v>
      </c>
      <c r="AL81" s="54">
        <v>990</v>
      </c>
      <c r="AM81" s="54">
        <f t="shared" si="3"/>
        <v>99</v>
      </c>
      <c r="AN81" s="54" t="s">
        <v>1827</v>
      </c>
      <c r="AO81" s="54" t="s">
        <v>265</v>
      </c>
      <c r="AP81" s="54">
        <v>0</v>
      </c>
    </row>
    <row r="82" spans="2:42" x14ac:dyDescent="0.25">
      <c r="B82" s="43" t="s">
        <v>117</v>
      </c>
      <c r="D82" s="25" t="s">
        <v>226</v>
      </c>
      <c r="P82" s="3" t="s">
        <v>351</v>
      </c>
      <c r="U82" s="80" t="s">
        <v>1108</v>
      </c>
      <c r="V82" s="76">
        <v>12.6</v>
      </c>
      <c r="W82" s="76">
        <v>250</v>
      </c>
      <c r="Y82" s="80" t="s">
        <v>1163</v>
      </c>
      <c r="Z82" s="76">
        <v>9</v>
      </c>
      <c r="AA82" s="76">
        <v>250</v>
      </c>
      <c r="AC82" s="80" t="s">
        <v>1595</v>
      </c>
      <c r="AD82" s="76">
        <v>12.6</v>
      </c>
      <c r="AE82" s="76">
        <v>250</v>
      </c>
      <c r="AJ82" s="72" t="str">
        <f t="shared" si="2"/>
        <v>SUNO-1000</v>
      </c>
      <c r="AK82" s="54" t="s">
        <v>269</v>
      </c>
      <c r="AL82" s="54">
        <v>1000</v>
      </c>
      <c r="AM82" s="54">
        <f t="shared" si="3"/>
        <v>100</v>
      </c>
      <c r="AN82" s="54" t="s">
        <v>1827</v>
      </c>
      <c r="AO82" s="54" t="s">
        <v>265</v>
      </c>
      <c r="AP82" s="54">
        <v>0</v>
      </c>
    </row>
    <row r="83" spans="2:42" x14ac:dyDescent="0.25">
      <c r="B83" s="43" t="s">
        <v>118</v>
      </c>
      <c r="D83" s="25" t="s">
        <v>227</v>
      </c>
      <c r="P83" s="3" t="s">
        <v>352</v>
      </c>
      <c r="U83" s="72" t="s">
        <v>1109</v>
      </c>
      <c r="V83" s="54">
        <v>14.8</v>
      </c>
      <c r="W83" s="76">
        <v>250</v>
      </c>
      <c r="Y83" s="72" t="s">
        <v>1164</v>
      </c>
      <c r="Z83" s="54">
        <v>10.8</v>
      </c>
      <c r="AA83" s="76">
        <v>250</v>
      </c>
      <c r="AC83" s="72" t="s">
        <v>1596</v>
      </c>
      <c r="AD83" s="54">
        <v>14.8</v>
      </c>
      <c r="AE83" s="76">
        <v>250</v>
      </c>
      <c r="AJ83" s="72" t="str">
        <f t="shared" si="2"/>
        <v>SUNO-1010</v>
      </c>
      <c r="AK83" s="54" t="s">
        <v>269</v>
      </c>
      <c r="AL83" s="54">
        <v>1010</v>
      </c>
      <c r="AM83" s="54">
        <f t="shared" si="3"/>
        <v>101</v>
      </c>
      <c r="AN83" s="54" t="s">
        <v>1827</v>
      </c>
      <c r="AO83" s="54" t="s">
        <v>265</v>
      </c>
      <c r="AP83" s="54">
        <v>0</v>
      </c>
    </row>
    <row r="84" spans="2:42" x14ac:dyDescent="0.25">
      <c r="B84" s="43" t="s">
        <v>119</v>
      </c>
      <c r="D84" s="25" t="s">
        <v>228</v>
      </c>
      <c r="P84" s="3" t="s">
        <v>353</v>
      </c>
      <c r="U84" s="72" t="s">
        <v>1110</v>
      </c>
      <c r="V84" s="54">
        <v>16.899999999999999</v>
      </c>
      <c r="W84" s="76">
        <v>250</v>
      </c>
      <c r="Y84" s="72" t="s">
        <v>1165</v>
      </c>
      <c r="Z84" s="54">
        <v>12.6</v>
      </c>
      <c r="AA84" s="76">
        <v>250</v>
      </c>
      <c r="AC84" s="72" t="s">
        <v>1597</v>
      </c>
      <c r="AD84" s="54">
        <v>16.899999999999999</v>
      </c>
      <c r="AE84" s="76">
        <v>250</v>
      </c>
      <c r="AJ84" s="72" t="str">
        <f t="shared" si="2"/>
        <v>SUNO-1020</v>
      </c>
      <c r="AK84" s="54" t="s">
        <v>269</v>
      </c>
      <c r="AL84" s="54">
        <v>1020</v>
      </c>
      <c r="AM84" s="54">
        <f t="shared" si="3"/>
        <v>102</v>
      </c>
      <c r="AN84" s="54" t="s">
        <v>1827</v>
      </c>
      <c r="AO84" s="54" t="s">
        <v>265</v>
      </c>
      <c r="AP84" s="54">
        <v>0</v>
      </c>
    </row>
    <row r="85" spans="2:42" x14ac:dyDescent="0.25">
      <c r="B85" s="43" t="s">
        <v>120</v>
      </c>
      <c r="D85" s="25" t="s">
        <v>229</v>
      </c>
      <c r="P85" s="3" t="s">
        <v>354</v>
      </c>
      <c r="U85" s="72" t="s">
        <v>1111</v>
      </c>
      <c r="V85" s="54">
        <v>19.100000000000001</v>
      </c>
      <c r="W85" s="76">
        <v>250</v>
      </c>
      <c r="Y85" s="72" t="s">
        <v>1166</v>
      </c>
      <c r="Z85" s="54">
        <v>14.4</v>
      </c>
      <c r="AA85" s="76">
        <v>250</v>
      </c>
      <c r="AC85" s="72" t="s">
        <v>1598</v>
      </c>
      <c r="AD85" s="54">
        <v>19.100000000000001</v>
      </c>
      <c r="AE85" s="76">
        <v>250</v>
      </c>
      <c r="AJ85" s="72" t="str">
        <f t="shared" si="2"/>
        <v>SUNO-1030</v>
      </c>
      <c r="AK85" s="54" t="s">
        <v>269</v>
      </c>
      <c r="AL85" s="54">
        <v>1030</v>
      </c>
      <c r="AM85" s="54">
        <f t="shared" si="3"/>
        <v>103</v>
      </c>
      <c r="AN85" s="54" t="s">
        <v>1827</v>
      </c>
      <c r="AO85" s="54" t="s">
        <v>265</v>
      </c>
      <c r="AP85" s="54">
        <v>0</v>
      </c>
    </row>
    <row r="86" spans="2:42" x14ac:dyDescent="0.25">
      <c r="B86" s="43" t="s">
        <v>121</v>
      </c>
      <c r="D86" s="25" t="s">
        <v>230</v>
      </c>
      <c r="P86" s="3" t="s">
        <v>355</v>
      </c>
      <c r="U86" s="72" t="s">
        <v>1112</v>
      </c>
      <c r="V86" s="54">
        <v>23.3</v>
      </c>
      <c r="W86" s="76">
        <v>250</v>
      </c>
      <c r="Y86" s="72" t="s">
        <v>1167</v>
      </c>
      <c r="Z86" s="54">
        <v>16.2</v>
      </c>
      <c r="AA86" s="76">
        <v>250</v>
      </c>
      <c r="AC86" s="72" t="s">
        <v>1599</v>
      </c>
      <c r="AD86" s="54">
        <v>23.3</v>
      </c>
      <c r="AE86" s="76">
        <v>250</v>
      </c>
      <c r="AJ86" s="72" t="str">
        <f t="shared" si="2"/>
        <v>SUNO-1040</v>
      </c>
      <c r="AK86" s="54" t="s">
        <v>269</v>
      </c>
      <c r="AL86" s="54">
        <v>1040</v>
      </c>
      <c r="AM86" s="54">
        <f t="shared" si="3"/>
        <v>104</v>
      </c>
      <c r="AN86" s="54" t="s">
        <v>1827</v>
      </c>
      <c r="AO86" s="54" t="s">
        <v>265</v>
      </c>
      <c r="AP86" s="54">
        <v>0</v>
      </c>
    </row>
    <row r="87" spans="2:42" x14ac:dyDescent="0.25">
      <c r="B87" s="43" t="s">
        <v>122</v>
      </c>
      <c r="D87" s="25" t="s">
        <v>231</v>
      </c>
      <c r="P87" s="3" t="s">
        <v>356</v>
      </c>
      <c r="U87" s="72" t="s">
        <v>1113</v>
      </c>
      <c r="V87" s="54">
        <v>25.7</v>
      </c>
      <c r="W87" s="76">
        <v>250</v>
      </c>
      <c r="Y87" s="72" t="s">
        <v>1168</v>
      </c>
      <c r="Z87" s="54">
        <v>18</v>
      </c>
      <c r="AA87" s="76">
        <v>250</v>
      </c>
      <c r="AC87" s="72" t="s">
        <v>1600</v>
      </c>
      <c r="AD87" s="54">
        <v>25.7</v>
      </c>
      <c r="AE87" s="76">
        <v>250</v>
      </c>
      <c r="AJ87" s="72" t="str">
        <f t="shared" si="2"/>
        <v>SUNO-1050</v>
      </c>
      <c r="AK87" s="54" t="s">
        <v>269</v>
      </c>
      <c r="AL87" s="54">
        <v>1050</v>
      </c>
      <c r="AM87" s="54">
        <f t="shared" si="3"/>
        <v>105</v>
      </c>
      <c r="AN87" s="54" t="s">
        <v>1827</v>
      </c>
      <c r="AO87" s="54" t="s">
        <v>265</v>
      </c>
      <c r="AP87" s="54">
        <v>0</v>
      </c>
    </row>
    <row r="88" spans="2:42" x14ac:dyDescent="0.25">
      <c r="B88" s="43" t="s">
        <v>123</v>
      </c>
      <c r="D88" s="25" t="s">
        <v>232</v>
      </c>
      <c r="P88" s="3" t="s">
        <v>357</v>
      </c>
      <c r="U88" s="72" t="s">
        <v>1114</v>
      </c>
      <c r="V88" s="54">
        <v>30.8</v>
      </c>
      <c r="W88" s="76">
        <v>250</v>
      </c>
      <c r="Y88" s="72" t="s">
        <v>1169</v>
      </c>
      <c r="Z88" s="54">
        <v>22</v>
      </c>
      <c r="AA88" s="76">
        <v>250</v>
      </c>
      <c r="AC88" s="72" t="s">
        <v>1601</v>
      </c>
      <c r="AD88" s="54">
        <v>30.8</v>
      </c>
      <c r="AE88" s="76">
        <v>250</v>
      </c>
      <c r="AJ88" s="72" t="str">
        <f t="shared" si="2"/>
        <v>SUNO-1060</v>
      </c>
      <c r="AK88" s="54" t="s">
        <v>269</v>
      </c>
      <c r="AL88" s="54">
        <v>1060</v>
      </c>
      <c r="AM88" s="54">
        <f t="shared" si="3"/>
        <v>106</v>
      </c>
      <c r="AN88" s="54" t="s">
        <v>1827</v>
      </c>
      <c r="AO88" s="54" t="s">
        <v>265</v>
      </c>
      <c r="AP88" s="54">
        <v>0</v>
      </c>
    </row>
    <row r="89" spans="2:42" x14ac:dyDescent="0.25">
      <c r="B89" s="43" t="s">
        <v>124</v>
      </c>
      <c r="D89" s="25" t="s">
        <v>233</v>
      </c>
      <c r="P89" s="3" t="s">
        <v>358</v>
      </c>
      <c r="U89" s="72" t="s">
        <v>1115</v>
      </c>
      <c r="V89" s="54">
        <v>36.1</v>
      </c>
      <c r="W89" s="76">
        <v>250</v>
      </c>
      <c r="Y89" s="72" t="s">
        <v>1170</v>
      </c>
      <c r="Z89" s="54">
        <v>26</v>
      </c>
      <c r="AA89" s="76">
        <v>250</v>
      </c>
      <c r="AC89" s="72" t="s">
        <v>1602</v>
      </c>
      <c r="AD89" s="54">
        <v>36.1</v>
      </c>
      <c r="AE89" s="76">
        <v>250</v>
      </c>
      <c r="AJ89" s="72" t="str">
        <f t="shared" si="2"/>
        <v>SUNO-1070</v>
      </c>
      <c r="AK89" s="54" t="s">
        <v>269</v>
      </c>
      <c r="AL89" s="54">
        <v>1070</v>
      </c>
      <c r="AM89" s="54">
        <f t="shared" si="3"/>
        <v>107</v>
      </c>
      <c r="AN89" s="54" t="s">
        <v>1827</v>
      </c>
      <c r="AO89" s="54" t="s">
        <v>265</v>
      </c>
      <c r="AP89" s="54">
        <v>0</v>
      </c>
    </row>
    <row r="90" spans="2:42" x14ac:dyDescent="0.25">
      <c r="B90" s="43" t="s">
        <v>125</v>
      </c>
      <c r="D90" s="25" t="s">
        <v>234</v>
      </c>
      <c r="P90" s="3" t="s">
        <v>359</v>
      </c>
      <c r="U90" s="72" t="s">
        <v>1116</v>
      </c>
      <c r="V90" s="54">
        <v>41.5</v>
      </c>
      <c r="W90" s="76">
        <v>250</v>
      </c>
      <c r="Y90" s="72" t="s">
        <v>1171</v>
      </c>
      <c r="Z90" s="54">
        <v>30</v>
      </c>
      <c r="AA90" s="76">
        <v>250</v>
      </c>
      <c r="AC90" s="72" t="s">
        <v>1603</v>
      </c>
      <c r="AD90" s="54">
        <v>41.5</v>
      </c>
      <c r="AE90" s="76">
        <v>250</v>
      </c>
      <c r="AJ90" s="72" t="str">
        <f t="shared" si="2"/>
        <v>SUNO-1080</v>
      </c>
      <c r="AK90" s="54" t="s">
        <v>269</v>
      </c>
      <c r="AL90" s="54">
        <v>1080</v>
      </c>
      <c r="AM90" s="54">
        <f t="shared" si="3"/>
        <v>108</v>
      </c>
      <c r="AN90" s="54" t="s">
        <v>1827</v>
      </c>
      <c r="AO90" s="54" t="s">
        <v>265</v>
      </c>
      <c r="AP90" s="54">
        <v>0</v>
      </c>
    </row>
    <row r="91" spans="2:42" x14ac:dyDescent="0.25">
      <c r="B91" s="43" t="s">
        <v>126</v>
      </c>
      <c r="D91" s="25" t="s">
        <v>235</v>
      </c>
      <c r="P91" s="3" t="s">
        <v>360</v>
      </c>
      <c r="U91" s="72" t="s">
        <v>1117</v>
      </c>
      <c r="V91" s="54">
        <v>50.9</v>
      </c>
      <c r="W91" s="76">
        <v>250</v>
      </c>
      <c r="Y91" s="72" t="s">
        <v>1172</v>
      </c>
      <c r="Z91" s="54">
        <v>37.4</v>
      </c>
      <c r="AA91" s="76">
        <v>250</v>
      </c>
      <c r="AC91" s="72" t="s">
        <v>1604</v>
      </c>
      <c r="AD91" s="54">
        <v>50.9</v>
      </c>
      <c r="AE91" s="76">
        <v>250</v>
      </c>
      <c r="AJ91" s="72" t="str">
        <f t="shared" si="2"/>
        <v>SUNO-1090</v>
      </c>
      <c r="AK91" s="54" t="s">
        <v>269</v>
      </c>
      <c r="AL91" s="54">
        <v>1090</v>
      </c>
      <c r="AM91" s="54">
        <f t="shared" si="3"/>
        <v>109</v>
      </c>
      <c r="AN91" s="54" t="s">
        <v>1827</v>
      </c>
      <c r="AO91" s="54" t="s">
        <v>265</v>
      </c>
      <c r="AP91" s="54">
        <v>0</v>
      </c>
    </row>
    <row r="92" spans="2:42" ht="15.75" thickBot="1" x14ac:dyDescent="0.3">
      <c r="B92" s="43" t="s">
        <v>127</v>
      </c>
      <c r="D92" s="25" t="s">
        <v>236</v>
      </c>
      <c r="P92" s="3" t="s">
        <v>361</v>
      </c>
      <c r="U92" s="79" t="s">
        <v>1118</v>
      </c>
      <c r="V92" s="77">
        <v>47.6</v>
      </c>
      <c r="W92" s="77">
        <v>250</v>
      </c>
      <c r="Y92" s="79" t="s">
        <v>1173</v>
      </c>
      <c r="Z92" s="77">
        <v>44</v>
      </c>
      <c r="AA92" s="77">
        <v>250</v>
      </c>
      <c r="AC92" s="79" t="s">
        <v>1605</v>
      </c>
      <c r="AD92" s="77">
        <v>57.6</v>
      </c>
      <c r="AE92" s="77">
        <v>250</v>
      </c>
      <c r="AJ92" s="72" t="str">
        <f t="shared" si="2"/>
        <v>SUNO-1100</v>
      </c>
      <c r="AK92" s="54" t="s">
        <v>269</v>
      </c>
      <c r="AL92" s="54">
        <v>1100</v>
      </c>
      <c r="AM92" s="54">
        <f t="shared" si="3"/>
        <v>110</v>
      </c>
      <c r="AN92" s="54" t="s">
        <v>1827</v>
      </c>
      <c r="AO92" s="54" t="s">
        <v>265</v>
      </c>
      <c r="AP92" s="54">
        <v>0</v>
      </c>
    </row>
    <row r="93" spans="2:42" x14ac:dyDescent="0.25">
      <c r="B93" s="43" t="s">
        <v>128</v>
      </c>
      <c r="D93" s="25" t="s">
        <v>237</v>
      </c>
      <c r="P93" s="3" t="s">
        <v>362</v>
      </c>
      <c r="U93" s="80" t="s">
        <v>1542</v>
      </c>
      <c r="V93" s="76">
        <v>12.6</v>
      </c>
      <c r="W93" s="76">
        <v>250</v>
      </c>
      <c r="Y93" s="80" t="s">
        <v>1606</v>
      </c>
      <c r="Z93" s="76">
        <v>13.6</v>
      </c>
      <c r="AA93" s="76">
        <v>250</v>
      </c>
      <c r="AC93" s="80" t="s">
        <v>1262</v>
      </c>
      <c r="AD93" s="76">
        <v>8</v>
      </c>
      <c r="AE93" s="76">
        <v>250</v>
      </c>
      <c r="AJ93" s="72" t="str">
        <f t="shared" si="2"/>
        <v>SUNO-1110</v>
      </c>
      <c r="AK93" s="54" t="s">
        <v>269</v>
      </c>
      <c r="AL93" s="54">
        <v>1110</v>
      </c>
      <c r="AM93" s="54">
        <f t="shared" si="3"/>
        <v>111</v>
      </c>
      <c r="AN93" s="54" t="s">
        <v>1827</v>
      </c>
      <c r="AO93" s="54" t="s">
        <v>265</v>
      </c>
      <c r="AP93" s="54">
        <v>0</v>
      </c>
    </row>
    <row r="94" spans="2:42" x14ac:dyDescent="0.25">
      <c r="B94" s="43" t="s">
        <v>129</v>
      </c>
      <c r="D94" s="25" t="s">
        <v>238</v>
      </c>
      <c r="P94" s="3" t="s">
        <v>363</v>
      </c>
      <c r="U94" s="72" t="s">
        <v>1545</v>
      </c>
      <c r="V94" s="54">
        <v>14.8</v>
      </c>
      <c r="W94" s="76">
        <v>250</v>
      </c>
      <c r="Y94" s="72" t="s">
        <v>1607</v>
      </c>
      <c r="Z94" s="54">
        <v>16</v>
      </c>
      <c r="AA94" s="76">
        <v>250</v>
      </c>
      <c r="AC94" s="72" t="s">
        <v>1263</v>
      </c>
      <c r="AD94" s="54">
        <v>9.6</v>
      </c>
      <c r="AE94" s="76">
        <v>250</v>
      </c>
      <c r="AJ94" s="72" t="str">
        <f t="shared" si="2"/>
        <v>SUNO-1120</v>
      </c>
      <c r="AK94" s="54" t="s">
        <v>269</v>
      </c>
      <c r="AL94" s="54">
        <v>1120</v>
      </c>
      <c r="AM94" s="54">
        <f t="shared" si="3"/>
        <v>112</v>
      </c>
      <c r="AN94" s="54" t="s">
        <v>1827</v>
      </c>
      <c r="AO94" s="54" t="s">
        <v>265</v>
      </c>
      <c r="AP94" s="54">
        <v>0</v>
      </c>
    </row>
    <row r="95" spans="2:42" x14ac:dyDescent="0.25">
      <c r="B95" s="43" t="s">
        <v>130</v>
      </c>
      <c r="D95" s="25" t="s">
        <v>239</v>
      </c>
      <c r="P95" s="3" t="s">
        <v>364</v>
      </c>
      <c r="U95" s="72" t="s">
        <v>1548</v>
      </c>
      <c r="V95" s="54">
        <v>16.899999999999999</v>
      </c>
      <c r="W95" s="76">
        <v>250</v>
      </c>
      <c r="Y95" s="72" t="s">
        <v>1608</v>
      </c>
      <c r="Z95" s="54">
        <v>18.3</v>
      </c>
      <c r="AA95" s="76">
        <v>250</v>
      </c>
      <c r="AC95" s="72" t="s">
        <v>1264</v>
      </c>
      <c r="AD95" s="54">
        <v>11.2</v>
      </c>
      <c r="AE95" s="76">
        <v>250</v>
      </c>
      <c r="AJ95" s="72" t="str">
        <f t="shared" si="2"/>
        <v>SUNO-1130</v>
      </c>
      <c r="AK95" s="54" t="s">
        <v>269</v>
      </c>
      <c r="AL95" s="54">
        <v>1130</v>
      </c>
      <c r="AM95" s="54">
        <f t="shared" si="3"/>
        <v>113</v>
      </c>
      <c r="AN95" s="54" t="s">
        <v>1827</v>
      </c>
      <c r="AO95" s="54" t="s">
        <v>265</v>
      </c>
      <c r="AP95" s="54">
        <v>0</v>
      </c>
    </row>
    <row r="96" spans="2:42" x14ac:dyDescent="0.25">
      <c r="B96" s="43" t="s">
        <v>131</v>
      </c>
      <c r="D96" s="25" t="s">
        <v>240</v>
      </c>
      <c r="P96" s="3" t="s">
        <v>365</v>
      </c>
      <c r="U96" s="72" t="s">
        <v>1551</v>
      </c>
      <c r="V96" s="54">
        <v>19.100000000000001</v>
      </c>
      <c r="W96" s="76">
        <v>250</v>
      </c>
      <c r="Y96" s="72" t="s">
        <v>1609</v>
      </c>
      <c r="Z96" s="54">
        <v>20.7</v>
      </c>
      <c r="AA96" s="76">
        <v>250</v>
      </c>
      <c r="AC96" s="72" t="s">
        <v>1265</v>
      </c>
      <c r="AD96" s="54">
        <v>12.8</v>
      </c>
      <c r="AE96" s="76">
        <v>250</v>
      </c>
      <c r="AJ96" s="72" t="str">
        <f t="shared" si="2"/>
        <v>SUNO-1140</v>
      </c>
      <c r="AK96" s="54" t="s">
        <v>269</v>
      </c>
      <c r="AL96" s="54">
        <v>1140</v>
      </c>
      <c r="AM96" s="54">
        <f t="shared" si="3"/>
        <v>114</v>
      </c>
      <c r="AN96" s="54" t="s">
        <v>1827</v>
      </c>
      <c r="AO96" s="54" t="s">
        <v>265</v>
      </c>
      <c r="AP96" s="54">
        <v>0</v>
      </c>
    </row>
    <row r="97" spans="2:42" x14ac:dyDescent="0.25">
      <c r="B97" s="43" t="s">
        <v>132</v>
      </c>
      <c r="D97" s="25" t="s">
        <v>241</v>
      </c>
      <c r="P97" s="3" t="s">
        <v>366</v>
      </c>
      <c r="U97" s="72" t="s">
        <v>1554</v>
      </c>
      <c r="V97" s="54">
        <v>23.3</v>
      </c>
      <c r="W97" s="76">
        <v>250</v>
      </c>
      <c r="Y97" s="72" t="s">
        <v>1610</v>
      </c>
      <c r="Z97" s="54">
        <v>23.3</v>
      </c>
      <c r="AA97" s="76">
        <v>250</v>
      </c>
      <c r="AC97" s="72" t="s">
        <v>1266</v>
      </c>
      <c r="AD97" s="54">
        <v>16.2</v>
      </c>
      <c r="AE97" s="76">
        <v>250</v>
      </c>
      <c r="AJ97" s="72" t="str">
        <f t="shared" si="2"/>
        <v>SUNO-1150</v>
      </c>
      <c r="AK97" s="54" t="s">
        <v>269</v>
      </c>
      <c r="AL97" s="54">
        <v>1150</v>
      </c>
      <c r="AM97" s="54">
        <f t="shared" si="3"/>
        <v>115</v>
      </c>
      <c r="AN97" s="54" t="s">
        <v>1827</v>
      </c>
      <c r="AO97" s="54" t="s">
        <v>265</v>
      </c>
      <c r="AP97" s="54">
        <v>0</v>
      </c>
    </row>
    <row r="98" spans="2:42" x14ac:dyDescent="0.25">
      <c r="B98" s="43" t="s">
        <v>133</v>
      </c>
      <c r="D98" s="25" t="s">
        <v>242</v>
      </c>
      <c r="U98" s="72" t="s">
        <v>1557</v>
      </c>
      <c r="V98" s="54">
        <v>25.7</v>
      </c>
      <c r="W98" s="76">
        <v>250</v>
      </c>
      <c r="Y98" s="72" t="s">
        <v>1611</v>
      </c>
      <c r="Z98" s="54">
        <v>25.7</v>
      </c>
      <c r="AA98" s="76">
        <v>250</v>
      </c>
      <c r="AC98" s="72" t="s">
        <v>1267</v>
      </c>
      <c r="AD98" s="54">
        <v>18</v>
      </c>
      <c r="AE98" s="76">
        <v>250</v>
      </c>
      <c r="AJ98" s="72" t="str">
        <f t="shared" si="2"/>
        <v>SUNO-1160</v>
      </c>
      <c r="AK98" s="54" t="s">
        <v>269</v>
      </c>
      <c r="AL98" s="54">
        <v>1160</v>
      </c>
      <c r="AM98" s="54">
        <f t="shared" si="3"/>
        <v>116</v>
      </c>
      <c r="AN98" s="54" t="s">
        <v>1827</v>
      </c>
      <c r="AO98" s="54" t="s">
        <v>265</v>
      </c>
      <c r="AP98" s="54">
        <v>0</v>
      </c>
    </row>
    <row r="99" spans="2:42" x14ac:dyDescent="0.25">
      <c r="B99" s="43" t="s">
        <v>134</v>
      </c>
      <c r="D99" s="25" t="s">
        <v>243</v>
      </c>
      <c r="U99" s="72" t="s">
        <v>1560</v>
      </c>
      <c r="V99" s="54">
        <v>30.8</v>
      </c>
      <c r="W99" s="76">
        <v>250</v>
      </c>
      <c r="Y99" s="72" t="s">
        <v>1612</v>
      </c>
      <c r="Z99" s="54">
        <v>30.8</v>
      </c>
      <c r="AA99" s="76">
        <v>250</v>
      </c>
      <c r="AC99" s="72" t="s">
        <v>1268</v>
      </c>
      <c r="AD99" s="54">
        <v>22</v>
      </c>
      <c r="AE99" s="76">
        <v>250</v>
      </c>
      <c r="AJ99" s="72" t="str">
        <f t="shared" si="2"/>
        <v>SUNO-1170</v>
      </c>
      <c r="AK99" s="54" t="s">
        <v>269</v>
      </c>
      <c r="AL99" s="54">
        <v>1170</v>
      </c>
      <c r="AM99" s="54">
        <f t="shared" si="3"/>
        <v>117</v>
      </c>
      <c r="AN99" s="54" t="s">
        <v>1827</v>
      </c>
      <c r="AO99" s="54" t="s">
        <v>265</v>
      </c>
      <c r="AP99" s="54">
        <v>0</v>
      </c>
    </row>
    <row r="100" spans="2:42" x14ac:dyDescent="0.25">
      <c r="B100" s="43" t="s">
        <v>135</v>
      </c>
      <c r="D100" s="25" t="s">
        <v>244</v>
      </c>
      <c r="U100" s="72" t="s">
        <v>1563</v>
      </c>
      <c r="V100" s="54">
        <v>36.1</v>
      </c>
      <c r="W100" s="76">
        <v>250</v>
      </c>
      <c r="Y100" s="72" t="s">
        <v>1613</v>
      </c>
      <c r="Z100" s="54">
        <v>36.1</v>
      </c>
      <c r="AA100" s="76">
        <v>250</v>
      </c>
      <c r="AC100" s="72" t="s">
        <v>1269</v>
      </c>
      <c r="AD100" s="54">
        <v>26</v>
      </c>
      <c r="AE100" s="76">
        <v>250</v>
      </c>
      <c r="AJ100" s="72" t="str">
        <f t="shared" si="2"/>
        <v>SUNO-1180</v>
      </c>
      <c r="AK100" s="54" t="s">
        <v>269</v>
      </c>
      <c r="AL100" s="54">
        <v>1180</v>
      </c>
      <c r="AM100" s="54">
        <f t="shared" si="3"/>
        <v>118</v>
      </c>
      <c r="AN100" s="54" t="s">
        <v>1827</v>
      </c>
      <c r="AO100" s="54" t="s">
        <v>265</v>
      </c>
      <c r="AP100" s="54">
        <v>0</v>
      </c>
    </row>
    <row r="101" spans="2:42" x14ac:dyDescent="0.25">
      <c r="B101" s="43" t="s">
        <v>136</v>
      </c>
      <c r="D101" s="25" t="s">
        <v>245</v>
      </c>
      <c r="U101" s="72" t="s">
        <v>1566</v>
      </c>
      <c r="V101" s="54">
        <v>41.5</v>
      </c>
      <c r="W101" s="76">
        <v>250</v>
      </c>
      <c r="Y101" s="72" t="s">
        <v>1614</v>
      </c>
      <c r="Z101" s="54">
        <v>41.5</v>
      </c>
      <c r="AA101" s="76">
        <v>250</v>
      </c>
      <c r="AC101" s="72" t="s">
        <v>1270</v>
      </c>
      <c r="AD101" s="54">
        <v>30</v>
      </c>
      <c r="AE101" s="76">
        <v>250</v>
      </c>
      <c r="AJ101" s="72" t="str">
        <f t="shared" si="2"/>
        <v>SUNO-1190</v>
      </c>
      <c r="AK101" s="54" t="s">
        <v>269</v>
      </c>
      <c r="AL101" s="54">
        <v>1190</v>
      </c>
      <c r="AM101" s="54">
        <f t="shared" si="3"/>
        <v>119</v>
      </c>
      <c r="AN101" s="54" t="s">
        <v>1827</v>
      </c>
      <c r="AO101" s="54" t="s">
        <v>265</v>
      </c>
      <c r="AP101" s="54">
        <v>0</v>
      </c>
    </row>
    <row r="102" spans="2:42" x14ac:dyDescent="0.25">
      <c r="B102" s="43" t="s">
        <v>137</v>
      </c>
      <c r="U102" s="72" t="s">
        <v>1569</v>
      </c>
      <c r="V102" s="54">
        <v>50.9</v>
      </c>
      <c r="W102" s="76">
        <v>250</v>
      </c>
      <c r="Y102" s="72" t="s">
        <v>1615</v>
      </c>
      <c r="Z102" s="54">
        <v>50.9</v>
      </c>
      <c r="AA102" s="76">
        <v>250</v>
      </c>
      <c r="AC102" s="72" t="s">
        <v>1271</v>
      </c>
      <c r="AD102" s="54">
        <v>37.4</v>
      </c>
      <c r="AE102" s="76">
        <v>250</v>
      </c>
      <c r="AJ102" s="72" t="str">
        <f t="shared" si="2"/>
        <v>SUNO-1200</v>
      </c>
      <c r="AK102" s="54" t="s">
        <v>269</v>
      </c>
      <c r="AL102" s="54">
        <v>1200</v>
      </c>
      <c r="AM102" s="54">
        <f t="shared" si="3"/>
        <v>120</v>
      </c>
      <c r="AN102" s="54" t="s">
        <v>1827</v>
      </c>
      <c r="AO102" s="54" t="s">
        <v>265</v>
      </c>
      <c r="AP102" s="54">
        <v>0</v>
      </c>
    </row>
    <row r="103" spans="2:42" ht="15.75" thickBot="1" x14ac:dyDescent="0.3">
      <c r="B103" s="43" t="s">
        <v>138</v>
      </c>
      <c r="U103" s="79" t="s">
        <v>1572</v>
      </c>
      <c r="V103" s="77">
        <v>47.6</v>
      </c>
      <c r="W103" s="77">
        <v>250</v>
      </c>
      <c r="Y103" s="79" t="s">
        <v>1616</v>
      </c>
      <c r="Z103" s="77">
        <v>57.6</v>
      </c>
      <c r="AA103" s="77">
        <v>250</v>
      </c>
      <c r="AC103" s="79" t="s">
        <v>1272</v>
      </c>
      <c r="AD103" s="77">
        <v>44</v>
      </c>
      <c r="AE103" s="77">
        <v>250</v>
      </c>
      <c r="AJ103" s="72" t="str">
        <f t="shared" si="2"/>
        <v>SUNO-1210</v>
      </c>
      <c r="AK103" s="54" t="s">
        <v>269</v>
      </c>
      <c r="AL103" s="54">
        <v>1210</v>
      </c>
      <c r="AM103" s="54">
        <f t="shared" si="3"/>
        <v>121</v>
      </c>
      <c r="AN103" s="54" t="s">
        <v>1827</v>
      </c>
      <c r="AO103" s="54" t="s">
        <v>265</v>
      </c>
      <c r="AP103" s="54">
        <v>0</v>
      </c>
    </row>
    <row r="104" spans="2:42" x14ac:dyDescent="0.25">
      <c r="B104" s="43" t="s">
        <v>139</v>
      </c>
      <c r="U104" s="80" t="s">
        <v>1119</v>
      </c>
      <c r="V104" s="76">
        <v>18.100000000000001</v>
      </c>
      <c r="W104" s="76">
        <v>250</v>
      </c>
      <c r="Y104" s="80" t="s">
        <v>1174</v>
      </c>
      <c r="Z104" s="76">
        <v>9</v>
      </c>
      <c r="AA104" s="76">
        <v>250</v>
      </c>
      <c r="AC104" s="80" t="s">
        <v>1617</v>
      </c>
      <c r="AD104" s="76">
        <v>12.6</v>
      </c>
      <c r="AE104" s="76">
        <v>250</v>
      </c>
      <c r="AJ104" s="72" t="str">
        <f t="shared" si="2"/>
        <v>SUNO-1220</v>
      </c>
      <c r="AK104" s="54" t="s">
        <v>269</v>
      </c>
      <c r="AL104" s="54">
        <v>1220</v>
      </c>
      <c r="AM104" s="54">
        <f t="shared" si="3"/>
        <v>122</v>
      </c>
      <c r="AN104" s="54" t="s">
        <v>1827</v>
      </c>
      <c r="AO104" s="54" t="s">
        <v>265</v>
      </c>
      <c r="AP104" s="54">
        <v>0</v>
      </c>
    </row>
    <row r="105" spans="2:42" x14ac:dyDescent="0.25">
      <c r="B105" s="43" t="s">
        <v>140</v>
      </c>
      <c r="U105" s="72" t="s">
        <v>1120</v>
      </c>
      <c r="V105" s="54">
        <v>21.4</v>
      </c>
      <c r="W105" s="76">
        <v>250</v>
      </c>
      <c r="Y105" s="72" t="s">
        <v>1175</v>
      </c>
      <c r="Z105" s="54">
        <v>10.8</v>
      </c>
      <c r="AA105" s="76">
        <v>250</v>
      </c>
      <c r="AC105" s="72" t="s">
        <v>1618</v>
      </c>
      <c r="AD105" s="54">
        <v>14.8</v>
      </c>
      <c r="AE105" s="76">
        <v>250</v>
      </c>
      <c r="AJ105" s="72" t="str">
        <f t="shared" si="2"/>
        <v>SUNO-1230</v>
      </c>
      <c r="AK105" s="54" t="s">
        <v>269</v>
      </c>
      <c r="AL105" s="54">
        <v>1230</v>
      </c>
      <c r="AM105" s="54">
        <f t="shared" si="3"/>
        <v>123</v>
      </c>
      <c r="AN105" s="54" t="s">
        <v>1827</v>
      </c>
      <c r="AO105" s="54" t="s">
        <v>265</v>
      </c>
      <c r="AP105" s="54">
        <v>0</v>
      </c>
    </row>
    <row r="106" spans="2:42" x14ac:dyDescent="0.25">
      <c r="B106" s="43" t="s">
        <v>141</v>
      </c>
      <c r="U106" s="72" t="s">
        <v>1121</v>
      </c>
      <c r="V106" s="54">
        <v>24.6</v>
      </c>
      <c r="W106" s="76">
        <v>250</v>
      </c>
      <c r="Y106" s="72" t="s">
        <v>1176</v>
      </c>
      <c r="Z106" s="54">
        <v>12.6</v>
      </c>
      <c r="AA106" s="76">
        <v>250</v>
      </c>
      <c r="AC106" s="72" t="s">
        <v>1619</v>
      </c>
      <c r="AD106" s="54">
        <v>16.899999999999999</v>
      </c>
      <c r="AE106" s="76">
        <v>250</v>
      </c>
      <c r="AJ106" s="72" t="str">
        <f t="shared" si="2"/>
        <v>SUNO-1240</v>
      </c>
      <c r="AK106" s="54" t="s">
        <v>269</v>
      </c>
      <c r="AL106" s="54">
        <v>1240</v>
      </c>
      <c r="AM106" s="54">
        <f t="shared" si="3"/>
        <v>124</v>
      </c>
      <c r="AN106" s="54" t="s">
        <v>1827</v>
      </c>
      <c r="AO106" s="54" t="s">
        <v>265</v>
      </c>
      <c r="AP106" s="54">
        <v>0</v>
      </c>
    </row>
    <row r="107" spans="2:42" x14ac:dyDescent="0.25">
      <c r="B107" s="43" t="s">
        <v>142</v>
      </c>
      <c r="U107" s="72" t="s">
        <v>1122</v>
      </c>
      <c r="V107" s="54">
        <v>27.9</v>
      </c>
      <c r="W107" s="76">
        <v>250</v>
      </c>
      <c r="Y107" s="72" t="s">
        <v>1177</v>
      </c>
      <c r="Z107" s="54">
        <v>14.4</v>
      </c>
      <c r="AA107" s="76">
        <v>250</v>
      </c>
      <c r="AC107" s="72" t="s">
        <v>1620</v>
      </c>
      <c r="AD107" s="54">
        <v>19.100000000000001</v>
      </c>
      <c r="AE107" s="76">
        <v>250</v>
      </c>
      <c r="AJ107" s="72" t="str">
        <f t="shared" si="2"/>
        <v>SUNO-1250</v>
      </c>
      <c r="AK107" s="54" t="s">
        <v>269</v>
      </c>
      <c r="AL107" s="54">
        <v>1250</v>
      </c>
      <c r="AM107" s="54">
        <f t="shared" si="3"/>
        <v>125</v>
      </c>
      <c r="AN107" s="54" t="s">
        <v>1827</v>
      </c>
      <c r="AO107" s="54" t="s">
        <v>265</v>
      </c>
      <c r="AP107" s="54">
        <v>0</v>
      </c>
    </row>
    <row r="108" spans="2:42" x14ac:dyDescent="0.25">
      <c r="B108" s="43" t="s">
        <v>143</v>
      </c>
      <c r="U108" s="72" t="s">
        <v>1123</v>
      </c>
      <c r="V108" s="54">
        <v>31.4</v>
      </c>
      <c r="W108" s="76">
        <v>250</v>
      </c>
      <c r="Y108" s="72" t="s">
        <v>1178</v>
      </c>
      <c r="Z108" s="54">
        <v>16.2</v>
      </c>
      <c r="AA108" s="76">
        <v>250</v>
      </c>
      <c r="AC108" s="72" t="s">
        <v>1621</v>
      </c>
      <c r="AD108" s="54">
        <v>23.3</v>
      </c>
      <c r="AE108" s="76">
        <v>250</v>
      </c>
      <c r="AJ108" s="72" t="str">
        <f t="shared" si="2"/>
        <v>SUNO-1260</v>
      </c>
      <c r="AK108" s="54" t="s">
        <v>269</v>
      </c>
      <c r="AL108" s="54">
        <v>1260</v>
      </c>
      <c r="AM108" s="54">
        <f t="shared" si="3"/>
        <v>126</v>
      </c>
      <c r="AN108" s="54" t="s">
        <v>1827</v>
      </c>
      <c r="AO108" s="54" t="s">
        <v>265</v>
      </c>
      <c r="AP108" s="54">
        <v>0</v>
      </c>
    </row>
    <row r="109" spans="2:42" x14ac:dyDescent="0.25">
      <c r="B109" s="43" t="s">
        <v>144</v>
      </c>
      <c r="U109" s="72" t="s">
        <v>1124</v>
      </c>
      <c r="V109" s="54">
        <v>34.700000000000003</v>
      </c>
      <c r="W109" s="76">
        <v>250</v>
      </c>
      <c r="Y109" s="72" t="s">
        <v>1179</v>
      </c>
      <c r="Z109" s="54">
        <v>18</v>
      </c>
      <c r="AA109" s="76">
        <v>250</v>
      </c>
      <c r="AC109" s="72" t="s">
        <v>1622</v>
      </c>
      <c r="AD109" s="54">
        <v>25.7</v>
      </c>
      <c r="AE109" s="76">
        <v>250</v>
      </c>
      <c r="AJ109" s="72" t="str">
        <f t="shared" si="2"/>
        <v>SUNO-1270</v>
      </c>
      <c r="AK109" s="54" t="s">
        <v>269</v>
      </c>
      <c r="AL109" s="54">
        <v>1270</v>
      </c>
      <c r="AM109" s="54">
        <f t="shared" si="3"/>
        <v>127</v>
      </c>
      <c r="AN109" s="54" t="s">
        <v>1827</v>
      </c>
      <c r="AO109" s="54" t="s">
        <v>265</v>
      </c>
      <c r="AP109" s="54">
        <v>0</v>
      </c>
    </row>
    <row r="110" spans="2:42" x14ac:dyDescent="0.25">
      <c r="B110" s="43" t="s">
        <v>145</v>
      </c>
      <c r="U110" s="72" t="s">
        <v>1125</v>
      </c>
      <c r="V110" s="54">
        <v>38.5</v>
      </c>
      <c r="W110" s="76">
        <v>250</v>
      </c>
      <c r="Y110" s="72" t="s">
        <v>1180</v>
      </c>
      <c r="Z110" s="54">
        <v>22</v>
      </c>
      <c r="AA110" s="76">
        <v>250</v>
      </c>
      <c r="AC110" s="72" t="s">
        <v>1623</v>
      </c>
      <c r="AD110" s="54">
        <v>30.8</v>
      </c>
      <c r="AE110" s="76">
        <v>250</v>
      </c>
      <c r="AJ110" s="72" t="str">
        <f t="shared" si="2"/>
        <v>SUNO-1280</v>
      </c>
      <c r="AK110" s="54" t="s">
        <v>269</v>
      </c>
      <c r="AL110" s="54">
        <v>1280</v>
      </c>
      <c r="AM110" s="54">
        <f t="shared" si="3"/>
        <v>128</v>
      </c>
      <c r="AN110" s="54" t="s">
        <v>1827</v>
      </c>
      <c r="AO110" s="54" t="s">
        <v>265</v>
      </c>
      <c r="AP110" s="54">
        <v>0</v>
      </c>
    </row>
    <row r="111" spans="2:42" x14ac:dyDescent="0.25">
      <c r="B111" s="43" t="s">
        <v>146</v>
      </c>
      <c r="U111" s="72" t="s">
        <v>1126</v>
      </c>
      <c r="V111" s="54">
        <v>45.2</v>
      </c>
      <c r="W111" s="76">
        <v>250</v>
      </c>
      <c r="Y111" s="72" t="s">
        <v>1181</v>
      </c>
      <c r="Z111" s="54">
        <v>26</v>
      </c>
      <c r="AA111" s="76">
        <v>250</v>
      </c>
      <c r="AC111" s="72" t="s">
        <v>1624</v>
      </c>
      <c r="AD111" s="54">
        <v>36.1</v>
      </c>
      <c r="AE111" s="76">
        <v>250</v>
      </c>
      <c r="AJ111" s="72" t="str">
        <f t="shared" si="2"/>
        <v>SUNO-1290</v>
      </c>
      <c r="AK111" s="54" t="s">
        <v>269</v>
      </c>
      <c r="AL111" s="54">
        <v>1290</v>
      </c>
      <c r="AM111" s="54">
        <f t="shared" si="3"/>
        <v>129</v>
      </c>
      <c r="AN111" s="54" t="s">
        <v>1827</v>
      </c>
      <c r="AO111" s="54" t="s">
        <v>265</v>
      </c>
      <c r="AP111" s="54">
        <v>0</v>
      </c>
    </row>
    <row r="112" spans="2:42" ht="15.75" thickBot="1" x14ac:dyDescent="0.3">
      <c r="B112" s="43" t="s">
        <v>147</v>
      </c>
      <c r="U112" s="72" t="s">
        <v>1127</v>
      </c>
      <c r="V112" s="54">
        <v>52</v>
      </c>
      <c r="W112" s="76">
        <v>250</v>
      </c>
      <c r="Y112" s="72" t="s">
        <v>1182</v>
      </c>
      <c r="Z112" s="54">
        <v>30</v>
      </c>
      <c r="AA112" s="76">
        <v>250</v>
      </c>
      <c r="AC112" s="72" t="s">
        <v>1625</v>
      </c>
      <c r="AD112" s="54">
        <v>41.5</v>
      </c>
      <c r="AE112" s="76">
        <v>250</v>
      </c>
      <c r="AJ112" s="79" t="str">
        <f t="shared" si="2"/>
        <v>SUNO-1300</v>
      </c>
      <c r="AK112" s="77" t="s">
        <v>269</v>
      </c>
      <c r="AL112" s="77">
        <v>1300</v>
      </c>
      <c r="AM112" s="77">
        <f t="shared" si="3"/>
        <v>130</v>
      </c>
      <c r="AN112" s="77" t="s">
        <v>1827</v>
      </c>
      <c r="AO112" s="77" t="s">
        <v>265</v>
      </c>
      <c r="AP112" s="77">
        <v>0</v>
      </c>
    </row>
    <row r="113" spans="2:42" x14ac:dyDescent="0.25">
      <c r="B113" s="43" t="s">
        <v>148</v>
      </c>
      <c r="U113" s="72" t="s">
        <v>1128</v>
      </c>
      <c r="V113" s="54">
        <v>59.4</v>
      </c>
      <c r="W113" s="76">
        <v>250</v>
      </c>
      <c r="Y113" s="72" t="s">
        <v>1183</v>
      </c>
      <c r="Z113" s="54">
        <v>37.4</v>
      </c>
      <c r="AA113" s="76">
        <v>250</v>
      </c>
      <c r="AC113" s="72" t="s">
        <v>1626</v>
      </c>
      <c r="AD113" s="54">
        <v>50.9</v>
      </c>
      <c r="AE113" s="76">
        <v>250</v>
      </c>
      <c r="AJ113" s="80" t="str">
        <f>CONCATENATE("KUFU","-",AL113)</f>
        <v>KUFU-70</v>
      </c>
      <c r="AK113" s="76" t="s">
        <v>269</v>
      </c>
      <c r="AL113" s="76">
        <v>70</v>
      </c>
      <c r="AM113" s="76">
        <f>AL113/10</f>
        <v>7</v>
      </c>
      <c r="AN113" s="76" t="s">
        <v>1826</v>
      </c>
      <c r="AO113" s="76" t="s">
        <v>258</v>
      </c>
      <c r="AP113" s="76">
        <v>22</v>
      </c>
    </row>
    <row r="114" spans="2:42" ht="15.75" thickBot="1" x14ac:dyDescent="0.3">
      <c r="B114" s="43" t="s">
        <v>149</v>
      </c>
      <c r="U114" s="79" t="s">
        <v>1129</v>
      </c>
      <c r="V114" s="77">
        <v>67.599999999999994</v>
      </c>
      <c r="W114" s="77">
        <v>250</v>
      </c>
      <c r="Y114" s="79" t="s">
        <v>1184</v>
      </c>
      <c r="Z114" s="77">
        <v>44</v>
      </c>
      <c r="AA114" s="77">
        <v>250</v>
      </c>
      <c r="AC114" s="79" t="s">
        <v>1627</v>
      </c>
      <c r="AD114" s="77">
        <v>57.6</v>
      </c>
      <c r="AE114" s="77">
        <v>250</v>
      </c>
      <c r="AJ114" s="72" t="str">
        <f t="shared" ref="AJ114:AJ177" si="4">CONCATENATE("KUFU","-",AL114)</f>
        <v>KUFU-80</v>
      </c>
      <c r="AK114" s="54" t="s">
        <v>269</v>
      </c>
      <c r="AL114" s="54">
        <v>80</v>
      </c>
      <c r="AM114" s="54">
        <f t="shared" ref="AM114:AM177" si="5">AL114/10</f>
        <v>8</v>
      </c>
      <c r="AN114" s="54" t="s">
        <v>1826</v>
      </c>
      <c r="AO114" s="54" t="s">
        <v>258</v>
      </c>
      <c r="AP114" s="54">
        <v>22</v>
      </c>
    </row>
    <row r="115" spans="2:42" x14ac:dyDescent="0.25">
      <c r="B115" s="43" t="s">
        <v>150</v>
      </c>
      <c r="U115" s="80" t="s">
        <v>1573</v>
      </c>
      <c r="V115" s="76">
        <v>18.100000000000001</v>
      </c>
      <c r="W115" s="76">
        <v>250</v>
      </c>
      <c r="Y115" s="80" t="s">
        <v>1185</v>
      </c>
      <c r="Z115" s="76">
        <v>10</v>
      </c>
      <c r="AA115" s="76">
        <v>250</v>
      </c>
      <c r="AC115" s="80" t="s">
        <v>1273</v>
      </c>
      <c r="AD115" s="76">
        <v>8</v>
      </c>
      <c r="AE115" s="76">
        <v>250</v>
      </c>
      <c r="AJ115" s="72" t="str">
        <f t="shared" si="4"/>
        <v>KUFU-90</v>
      </c>
      <c r="AK115" s="54" t="s">
        <v>269</v>
      </c>
      <c r="AL115" s="54">
        <v>90</v>
      </c>
      <c r="AM115" s="54">
        <f t="shared" si="5"/>
        <v>9</v>
      </c>
      <c r="AN115" s="54" t="s">
        <v>1826</v>
      </c>
      <c r="AO115" s="54" t="s">
        <v>258</v>
      </c>
      <c r="AP115" s="54">
        <v>22</v>
      </c>
    </row>
    <row r="116" spans="2:42" x14ac:dyDescent="0.25">
      <c r="B116" s="43" t="s">
        <v>151</v>
      </c>
      <c r="U116" s="72" t="s">
        <v>1574</v>
      </c>
      <c r="V116" s="54">
        <v>21.4</v>
      </c>
      <c r="W116" s="76">
        <v>250</v>
      </c>
      <c r="Y116" s="72" t="s">
        <v>1186</v>
      </c>
      <c r="Z116" s="54">
        <v>12</v>
      </c>
      <c r="AA116" s="54">
        <v>250</v>
      </c>
      <c r="AC116" s="72" t="s">
        <v>1274</v>
      </c>
      <c r="AD116" s="54">
        <v>9.6</v>
      </c>
      <c r="AE116" s="76">
        <v>250</v>
      </c>
      <c r="AJ116" s="72" t="str">
        <f t="shared" si="4"/>
        <v>KUFU-100</v>
      </c>
      <c r="AK116" s="54" t="s">
        <v>269</v>
      </c>
      <c r="AL116" s="54">
        <v>100</v>
      </c>
      <c r="AM116" s="54">
        <f t="shared" si="5"/>
        <v>10</v>
      </c>
      <c r="AN116" s="54" t="s">
        <v>1826</v>
      </c>
      <c r="AO116" s="54" t="s">
        <v>258</v>
      </c>
      <c r="AP116" s="54">
        <v>22</v>
      </c>
    </row>
    <row r="117" spans="2:42" x14ac:dyDescent="0.25">
      <c r="B117" s="43" t="s">
        <v>152</v>
      </c>
      <c r="U117" s="72" t="s">
        <v>1575</v>
      </c>
      <c r="V117" s="54">
        <v>24.6</v>
      </c>
      <c r="W117" s="76">
        <v>250</v>
      </c>
      <c r="Y117" s="72" t="s">
        <v>1187</v>
      </c>
      <c r="Z117" s="54">
        <v>14</v>
      </c>
      <c r="AA117" s="54">
        <v>250</v>
      </c>
      <c r="AC117" s="72" t="s">
        <v>1275</v>
      </c>
      <c r="AD117" s="54">
        <v>11.2</v>
      </c>
      <c r="AE117" s="76">
        <v>250</v>
      </c>
      <c r="AJ117" s="72" t="str">
        <f t="shared" si="4"/>
        <v>KUFU-110</v>
      </c>
      <c r="AK117" s="54" t="s">
        <v>269</v>
      </c>
      <c r="AL117" s="54">
        <v>110</v>
      </c>
      <c r="AM117" s="54">
        <f t="shared" si="5"/>
        <v>11</v>
      </c>
      <c r="AN117" s="54" t="s">
        <v>1826</v>
      </c>
      <c r="AO117" s="54" t="s">
        <v>258</v>
      </c>
      <c r="AP117" s="54">
        <v>22</v>
      </c>
    </row>
    <row r="118" spans="2:42" x14ac:dyDescent="0.25">
      <c r="B118" s="43" t="s">
        <v>153</v>
      </c>
      <c r="U118" s="72" t="s">
        <v>1576</v>
      </c>
      <c r="V118" s="54">
        <v>27.9</v>
      </c>
      <c r="W118" s="76">
        <v>250</v>
      </c>
      <c r="Y118" s="72" t="s">
        <v>1188</v>
      </c>
      <c r="Z118" s="54">
        <v>16</v>
      </c>
      <c r="AA118" s="54">
        <v>250</v>
      </c>
      <c r="AC118" s="72" t="s">
        <v>1276</v>
      </c>
      <c r="AD118" s="54">
        <v>12.8</v>
      </c>
      <c r="AE118" s="76">
        <v>250</v>
      </c>
      <c r="AJ118" s="72" t="str">
        <f t="shared" si="4"/>
        <v>KUFU-120</v>
      </c>
      <c r="AK118" s="54" t="s">
        <v>269</v>
      </c>
      <c r="AL118" s="54">
        <v>120</v>
      </c>
      <c r="AM118" s="54">
        <f t="shared" si="5"/>
        <v>12</v>
      </c>
      <c r="AN118" s="54" t="s">
        <v>1826</v>
      </c>
      <c r="AO118" s="54" t="s">
        <v>258</v>
      </c>
      <c r="AP118" s="54">
        <v>22</v>
      </c>
    </row>
    <row r="119" spans="2:42" x14ac:dyDescent="0.25">
      <c r="B119" s="43" t="s">
        <v>154</v>
      </c>
      <c r="U119" s="72" t="s">
        <v>1577</v>
      </c>
      <c r="V119" s="54">
        <v>31.4</v>
      </c>
      <c r="W119" s="76">
        <v>250</v>
      </c>
      <c r="Y119" s="72" t="s">
        <v>1189</v>
      </c>
      <c r="Z119" s="54">
        <v>25.2</v>
      </c>
      <c r="AA119" s="54">
        <v>250</v>
      </c>
      <c r="AC119" s="72" t="s">
        <v>1277</v>
      </c>
      <c r="AD119" s="54">
        <v>16.2</v>
      </c>
      <c r="AE119" s="76">
        <v>250</v>
      </c>
      <c r="AJ119" s="72" t="str">
        <f t="shared" si="4"/>
        <v>KUFU-130</v>
      </c>
      <c r="AK119" s="54" t="s">
        <v>269</v>
      </c>
      <c r="AL119" s="54">
        <v>130</v>
      </c>
      <c r="AM119" s="54">
        <f t="shared" si="5"/>
        <v>13</v>
      </c>
      <c r="AN119" s="54" t="s">
        <v>1826</v>
      </c>
      <c r="AO119" s="54" t="s">
        <v>258</v>
      </c>
      <c r="AP119" s="54">
        <v>22</v>
      </c>
    </row>
    <row r="120" spans="2:42" x14ac:dyDescent="0.25">
      <c r="B120" s="43" t="s">
        <v>155</v>
      </c>
      <c r="U120" s="72" t="s">
        <v>1578</v>
      </c>
      <c r="V120" s="54">
        <v>34.700000000000003</v>
      </c>
      <c r="W120" s="76">
        <v>250</v>
      </c>
      <c r="Y120" s="72" t="s">
        <v>1190</v>
      </c>
      <c r="Z120" s="54">
        <v>28</v>
      </c>
      <c r="AA120" s="54">
        <v>250</v>
      </c>
      <c r="AC120" s="72" t="s">
        <v>1278</v>
      </c>
      <c r="AD120" s="54">
        <v>18</v>
      </c>
      <c r="AE120" s="76">
        <v>250</v>
      </c>
      <c r="AJ120" s="72" t="str">
        <f t="shared" si="4"/>
        <v>KUFU-140</v>
      </c>
      <c r="AK120" s="54" t="s">
        <v>269</v>
      </c>
      <c r="AL120" s="54">
        <v>140</v>
      </c>
      <c r="AM120" s="54">
        <f t="shared" si="5"/>
        <v>14</v>
      </c>
      <c r="AN120" s="54" t="s">
        <v>1826</v>
      </c>
      <c r="AO120" s="54" t="s">
        <v>258</v>
      </c>
      <c r="AP120" s="54">
        <v>22</v>
      </c>
    </row>
    <row r="121" spans="2:42" x14ac:dyDescent="0.25">
      <c r="U121" s="72" t="s">
        <v>1579</v>
      </c>
      <c r="V121" s="54">
        <v>38.5</v>
      </c>
      <c r="W121" s="76">
        <v>250</v>
      </c>
      <c r="Y121" s="72" t="s">
        <v>1191</v>
      </c>
      <c r="Z121" s="54">
        <v>39.6</v>
      </c>
      <c r="AA121" s="54">
        <v>250</v>
      </c>
      <c r="AC121" s="72" t="s">
        <v>1279</v>
      </c>
      <c r="AD121" s="54">
        <v>22</v>
      </c>
      <c r="AE121" s="76">
        <v>250</v>
      </c>
      <c r="AJ121" s="72" t="str">
        <f t="shared" si="4"/>
        <v>KUFU-150</v>
      </c>
      <c r="AK121" s="54" t="s">
        <v>269</v>
      </c>
      <c r="AL121" s="54">
        <v>150</v>
      </c>
      <c r="AM121" s="54">
        <f t="shared" si="5"/>
        <v>15</v>
      </c>
      <c r="AN121" s="54" t="s">
        <v>1826</v>
      </c>
      <c r="AO121" s="54" t="s">
        <v>258</v>
      </c>
      <c r="AP121" s="54">
        <v>22</v>
      </c>
    </row>
    <row r="122" spans="2:42" x14ac:dyDescent="0.25">
      <c r="U122" s="72" t="s">
        <v>1580</v>
      </c>
      <c r="V122" s="54">
        <v>45.2</v>
      </c>
      <c r="W122" s="76">
        <v>250</v>
      </c>
      <c r="Y122" s="72" t="s">
        <v>1192</v>
      </c>
      <c r="Z122" s="54">
        <v>46.8</v>
      </c>
      <c r="AA122" s="54">
        <v>250</v>
      </c>
      <c r="AC122" s="72" t="s">
        <v>1280</v>
      </c>
      <c r="AD122" s="54">
        <v>26</v>
      </c>
      <c r="AE122" s="76">
        <v>250</v>
      </c>
      <c r="AJ122" s="72" t="str">
        <f t="shared" si="4"/>
        <v>KUFU-160</v>
      </c>
      <c r="AK122" s="54" t="s">
        <v>269</v>
      </c>
      <c r="AL122" s="54">
        <v>160</v>
      </c>
      <c r="AM122" s="54">
        <f t="shared" si="5"/>
        <v>16</v>
      </c>
      <c r="AN122" s="54" t="s">
        <v>1826</v>
      </c>
      <c r="AO122" s="54" t="s">
        <v>258</v>
      </c>
      <c r="AP122" s="54">
        <v>22</v>
      </c>
    </row>
    <row r="123" spans="2:42" x14ac:dyDescent="0.25">
      <c r="U123" s="72" t="s">
        <v>1581</v>
      </c>
      <c r="V123" s="54">
        <v>52</v>
      </c>
      <c r="W123" s="76">
        <v>250</v>
      </c>
      <c r="Y123" s="72" t="s">
        <v>1193</v>
      </c>
      <c r="Z123" s="54">
        <v>54</v>
      </c>
      <c r="AA123" s="54">
        <v>250</v>
      </c>
      <c r="AC123" s="72" t="s">
        <v>1281</v>
      </c>
      <c r="AD123" s="54">
        <v>30</v>
      </c>
      <c r="AE123" s="76">
        <v>250</v>
      </c>
      <c r="AJ123" s="72" t="str">
        <f t="shared" si="4"/>
        <v>KUFU-170</v>
      </c>
      <c r="AK123" s="54" t="s">
        <v>269</v>
      </c>
      <c r="AL123" s="54">
        <v>170</v>
      </c>
      <c r="AM123" s="54">
        <f t="shared" si="5"/>
        <v>17</v>
      </c>
      <c r="AN123" s="54" t="s">
        <v>1826</v>
      </c>
      <c r="AO123" s="54" t="s">
        <v>258</v>
      </c>
      <c r="AP123" s="54">
        <v>22</v>
      </c>
    </row>
    <row r="124" spans="2:42" x14ac:dyDescent="0.25">
      <c r="U124" s="72" t="s">
        <v>1582</v>
      </c>
      <c r="V124" s="54">
        <v>59.4</v>
      </c>
      <c r="W124" s="76">
        <v>250</v>
      </c>
      <c r="Y124" s="72" t="s">
        <v>1194</v>
      </c>
      <c r="Z124" s="54">
        <v>74.8</v>
      </c>
      <c r="AA124" s="54">
        <v>250</v>
      </c>
      <c r="AC124" s="72" t="s">
        <v>1282</v>
      </c>
      <c r="AD124" s="54">
        <v>37.4</v>
      </c>
      <c r="AE124" s="76">
        <v>250</v>
      </c>
      <c r="AJ124" s="72" t="str">
        <f t="shared" si="4"/>
        <v>KUFU-180</v>
      </c>
      <c r="AK124" s="54" t="s">
        <v>269</v>
      </c>
      <c r="AL124" s="54">
        <v>180</v>
      </c>
      <c r="AM124" s="54">
        <f t="shared" si="5"/>
        <v>18</v>
      </c>
      <c r="AN124" s="54" t="s">
        <v>1826</v>
      </c>
      <c r="AO124" s="54" t="s">
        <v>258</v>
      </c>
      <c r="AP124" s="54">
        <v>22</v>
      </c>
    </row>
    <row r="125" spans="2:42" ht="15.75" thickBot="1" x14ac:dyDescent="0.3">
      <c r="U125" s="79" t="s">
        <v>1583</v>
      </c>
      <c r="V125" s="77">
        <v>67.599999999999994</v>
      </c>
      <c r="W125" s="77">
        <v>250</v>
      </c>
      <c r="Y125" s="79" t="s">
        <v>1195</v>
      </c>
      <c r="Z125" s="77">
        <v>88</v>
      </c>
      <c r="AA125" s="77">
        <v>250</v>
      </c>
      <c r="AC125" s="79" t="s">
        <v>1283</v>
      </c>
      <c r="AD125" s="77">
        <v>44</v>
      </c>
      <c r="AE125" s="77">
        <v>250</v>
      </c>
      <c r="AJ125" s="72" t="str">
        <f t="shared" si="4"/>
        <v>KUFU-190</v>
      </c>
      <c r="AK125" s="54" t="s">
        <v>269</v>
      </c>
      <c r="AL125" s="54">
        <v>190</v>
      </c>
      <c r="AM125" s="54">
        <f t="shared" si="5"/>
        <v>19</v>
      </c>
      <c r="AN125" s="54" t="s">
        <v>1826</v>
      </c>
      <c r="AO125" s="54" t="s">
        <v>258</v>
      </c>
      <c r="AP125" s="54">
        <v>22</v>
      </c>
    </row>
    <row r="126" spans="2:42" x14ac:dyDescent="0.25">
      <c r="U126" s="72" t="s">
        <v>1130</v>
      </c>
      <c r="V126" s="54">
        <v>10.199999999999999</v>
      </c>
      <c r="W126" s="54">
        <v>1500</v>
      </c>
      <c r="Y126" s="72" t="s">
        <v>1584</v>
      </c>
      <c r="Z126" s="54">
        <v>10</v>
      </c>
      <c r="AA126" s="54">
        <v>250</v>
      </c>
      <c r="AC126" s="80" t="s">
        <v>1628</v>
      </c>
      <c r="AD126" s="76">
        <v>12.6</v>
      </c>
      <c r="AE126" s="76">
        <v>250</v>
      </c>
      <c r="AJ126" s="72" t="str">
        <f t="shared" si="4"/>
        <v>KUFU-200</v>
      </c>
      <c r="AK126" s="54" t="s">
        <v>269</v>
      </c>
      <c r="AL126" s="54">
        <v>200</v>
      </c>
      <c r="AM126" s="54">
        <f t="shared" si="5"/>
        <v>20</v>
      </c>
      <c r="AN126" s="54" t="s">
        <v>1826</v>
      </c>
      <c r="AO126" s="54" t="s">
        <v>258</v>
      </c>
      <c r="AP126" s="54">
        <v>24</v>
      </c>
    </row>
    <row r="127" spans="2:42" x14ac:dyDescent="0.25">
      <c r="U127" s="72" t="s">
        <v>1131</v>
      </c>
      <c r="V127" s="54">
        <v>12.3</v>
      </c>
      <c r="W127" s="54">
        <v>1500</v>
      </c>
      <c r="Y127" s="72" t="s">
        <v>1585</v>
      </c>
      <c r="Z127" s="54">
        <v>12</v>
      </c>
      <c r="AA127" s="54">
        <v>250</v>
      </c>
      <c r="AC127" s="72" t="s">
        <v>1629</v>
      </c>
      <c r="AD127" s="54">
        <v>14.8</v>
      </c>
      <c r="AE127" s="76">
        <v>250</v>
      </c>
      <c r="AJ127" s="72" t="str">
        <f t="shared" si="4"/>
        <v>KUFU-210</v>
      </c>
      <c r="AK127" s="54" t="s">
        <v>269</v>
      </c>
      <c r="AL127" s="54">
        <v>210</v>
      </c>
      <c r="AM127" s="54">
        <f t="shared" si="5"/>
        <v>21</v>
      </c>
      <c r="AN127" s="54" t="s">
        <v>1826</v>
      </c>
      <c r="AO127" s="54" t="s">
        <v>258</v>
      </c>
      <c r="AP127" s="54">
        <v>24</v>
      </c>
    </row>
    <row r="128" spans="2:42" x14ac:dyDescent="0.25">
      <c r="U128" s="72" t="s">
        <v>1132</v>
      </c>
      <c r="V128" s="54">
        <v>14.2</v>
      </c>
      <c r="W128" s="54">
        <v>1500</v>
      </c>
      <c r="Y128" s="72" t="s">
        <v>1586</v>
      </c>
      <c r="Z128" s="54">
        <v>14</v>
      </c>
      <c r="AA128" s="54">
        <v>250</v>
      </c>
      <c r="AC128" s="72" t="s">
        <v>1630</v>
      </c>
      <c r="AD128" s="54">
        <v>16.899999999999999</v>
      </c>
      <c r="AE128" s="76">
        <v>250</v>
      </c>
      <c r="AJ128" s="72" t="str">
        <f t="shared" si="4"/>
        <v>KUFU-220</v>
      </c>
      <c r="AK128" s="54" t="s">
        <v>269</v>
      </c>
      <c r="AL128" s="54">
        <v>220</v>
      </c>
      <c r="AM128" s="54">
        <f t="shared" si="5"/>
        <v>22</v>
      </c>
      <c r="AN128" s="54" t="s">
        <v>1826</v>
      </c>
      <c r="AO128" s="54" t="s">
        <v>258</v>
      </c>
      <c r="AP128" s="54">
        <v>24</v>
      </c>
    </row>
    <row r="129" spans="21:42" x14ac:dyDescent="0.25">
      <c r="U129" s="72" t="s">
        <v>1133</v>
      </c>
      <c r="V129" s="54">
        <v>16</v>
      </c>
      <c r="W129" s="54">
        <v>1500</v>
      </c>
      <c r="Y129" s="72" t="s">
        <v>1587</v>
      </c>
      <c r="Z129" s="54">
        <v>16</v>
      </c>
      <c r="AA129" s="54">
        <v>250</v>
      </c>
      <c r="AC129" s="72" t="s">
        <v>1631</v>
      </c>
      <c r="AD129" s="54">
        <v>19.100000000000001</v>
      </c>
      <c r="AE129" s="76">
        <v>250</v>
      </c>
      <c r="AJ129" s="72" t="str">
        <f t="shared" si="4"/>
        <v>KUFU-230</v>
      </c>
      <c r="AK129" s="54" t="s">
        <v>269</v>
      </c>
      <c r="AL129" s="54">
        <v>230</v>
      </c>
      <c r="AM129" s="54">
        <f t="shared" si="5"/>
        <v>23</v>
      </c>
      <c r="AN129" s="54" t="s">
        <v>1826</v>
      </c>
      <c r="AO129" s="54" t="s">
        <v>258</v>
      </c>
      <c r="AP129" s="54">
        <v>24</v>
      </c>
    </row>
    <row r="130" spans="21:42" x14ac:dyDescent="0.25">
      <c r="U130" s="72" t="s">
        <v>1134</v>
      </c>
      <c r="V130" s="54">
        <v>17.899999999999999</v>
      </c>
      <c r="W130" s="54">
        <v>1500</v>
      </c>
      <c r="Y130" s="72" t="s">
        <v>1588</v>
      </c>
      <c r="Z130" s="54">
        <v>25.2</v>
      </c>
      <c r="AA130" s="54">
        <v>250</v>
      </c>
      <c r="AC130" s="72" t="s">
        <v>1632</v>
      </c>
      <c r="AD130" s="54">
        <v>23.3</v>
      </c>
      <c r="AE130" s="76">
        <v>250</v>
      </c>
      <c r="AJ130" s="72" t="str">
        <f t="shared" si="4"/>
        <v>KUFU-240</v>
      </c>
      <c r="AK130" s="54" t="s">
        <v>269</v>
      </c>
      <c r="AL130" s="54">
        <v>240</v>
      </c>
      <c r="AM130" s="54">
        <f t="shared" si="5"/>
        <v>24</v>
      </c>
      <c r="AN130" s="54" t="s">
        <v>1826</v>
      </c>
      <c r="AO130" s="54" t="s">
        <v>258</v>
      </c>
      <c r="AP130" s="54">
        <v>24</v>
      </c>
    </row>
    <row r="131" spans="21:42" x14ac:dyDescent="0.25">
      <c r="U131" s="72" t="s">
        <v>1135</v>
      </c>
      <c r="V131" s="54">
        <v>19.8</v>
      </c>
      <c r="W131" s="54">
        <v>1500</v>
      </c>
      <c r="Y131" s="72" t="s">
        <v>1589</v>
      </c>
      <c r="Z131" s="54">
        <v>28</v>
      </c>
      <c r="AA131" s="54">
        <v>250</v>
      </c>
      <c r="AC131" s="72" t="s">
        <v>1633</v>
      </c>
      <c r="AD131" s="54">
        <v>25.7</v>
      </c>
      <c r="AE131" s="76">
        <v>250</v>
      </c>
      <c r="AJ131" s="72" t="str">
        <f t="shared" si="4"/>
        <v>KUFU-250</v>
      </c>
      <c r="AK131" s="54" t="s">
        <v>269</v>
      </c>
      <c r="AL131" s="54">
        <v>250</v>
      </c>
      <c r="AM131" s="54">
        <f t="shared" si="5"/>
        <v>25</v>
      </c>
      <c r="AN131" s="54" t="s">
        <v>1826</v>
      </c>
      <c r="AO131" s="54" t="s">
        <v>258</v>
      </c>
      <c r="AP131" s="54">
        <v>24</v>
      </c>
    </row>
    <row r="132" spans="21:42" x14ac:dyDescent="0.25">
      <c r="U132" s="72" t="s">
        <v>1136</v>
      </c>
      <c r="V132" s="54">
        <v>22.1</v>
      </c>
      <c r="W132" s="54">
        <v>1500</v>
      </c>
      <c r="Y132" s="72" t="s">
        <v>1590</v>
      </c>
      <c r="Z132" s="54">
        <v>39.6</v>
      </c>
      <c r="AA132" s="54">
        <v>250</v>
      </c>
      <c r="AC132" s="72" t="s">
        <v>1634</v>
      </c>
      <c r="AD132" s="54">
        <v>30.8</v>
      </c>
      <c r="AE132" s="76">
        <v>250</v>
      </c>
      <c r="AJ132" s="72" t="str">
        <f t="shared" si="4"/>
        <v>KUFU-260</v>
      </c>
      <c r="AK132" s="54" t="s">
        <v>269</v>
      </c>
      <c r="AL132" s="54">
        <v>260</v>
      </c>
      <c r="AM132" s="54">
        <f t="shared" si="5"/>
        <v>26</v>
      </c>
      <c r="AN132" s="54" t="s">
        <v>1826</v>
      </c>
      <c r="AO132" s="54" t="s">
        <v>258</v>
      </c>
      <c r="AP132" s="54">
        <v>24</v>
      </c>
    </row>
    <row r="133" spans="21:42" x14ac:dyDescent="0.25">
      <c r="U133" s="72" t="s">
        <v>1137</v>
      </c>
      <c r="V133" s="54">
        <v>26.1</v>
      </c>
      <c r="W133" s="54">
        <v>1500</v>
      </c>
      <c r="Y133" s="72" t="s">
        <v>1591</v>
      </c>
      <c r="Z133" s="54">
        <v>46.8</v>
      </c>
      <c r="AA133" s="54">
        <v>250</v>
      </c>
      <c r="AC133" s="72" t="s">
        <v>1635</v>
      </c>
      <c r="AD133" s="54">
        <v>36.1</v>
      </c>
      <c r="AE133" s="76">
        <v>250</v>
      </c>
      <c r="AJ133" s="72" t="str">
        <f t="shared" si="4"/>
        <v>KUFU-280</v>
      </c>
      <c r="AK133" s="54" t="s">
        <v>269</v>
      </c>
      <c r="AL133" s="54">
        <v>280</v>
      </c>
      <c r="AM133" s="54">
        <f t="shared" si="5"/>
        <v>28</v>
      </c>
      <c r="AN133" s="54" t="s">
        <v>1826</v>
      </c>
      <c r="AO133" s="54" t="s">
        <v>258</v>
      </c>
      <c r="AP133" s="54">
        <v>24</v>
      </c>
    </row>
    <row r="134" spans="21:42" x14ac:dyDescent="0.25">
      <c r="U134" s="72" t="s">
        <v>1138</v>
      </c>
      <c r="V134" s="54">
        <v>29.6</v>
      </c>
      <c r="W134" s="54">
        <v>1500</v>
      </c>
      <c r="Y134" s="72" t="s">
        <v>1592</v>
      </c>
      <c r="Z134" s="54">
        <v>54</v>
      </c>
      <c r="AA134" s="54">
        <v>250</v>
      </c>
      <c r="AC134" s="72" t="s">
        <v>1636</v>
      </c>
      <c r="AD134" s="54">
        <v>41.5</v>
      </c>
      <c r="AE134" s="76">
        <v>250</v>
      </c>
      <c r="AJ134" s="72" t="str">
        <f t="shared" si="4"/>
        <v>KUFU-300</v>
      </c>
      <c r="AK134" s="54" t="s">
        <v>269</v>
      </c>
      <c r="AL134" s="54">
        <v>300</v>
      </c>
      <c r="AM134" s="54">
        <f t="shared" si="5"/>
        <v>30</v>
      </c>
      <c r="AN134" s="54" t="s">
        <v>1826</v>
      </c>
      <c r="AO134" s="54" t="s">
        <v>258</v>
      </c>
      <c r="AP134" s="54">
        <v>24</v>
      </c>
    </row>
    <row r="135" spans="21:42" x14ac:dyDescent="0.25">
      <c r="U135" s="72" t="s">
        <v>1139</v>
      </c>
      <c r="V135" s="54">
        <v>32.9</v>
      </c>
      <c r="W135" s="54">
        <v>1500</v>
      </c>
      <c r="Y135" s="72" t="s">
        <v>1593</v>
      </c>
      <c r="Z135" s="54">
        <v>74.8</v>
      </c>
      <c r="AA135" s="54">
        <v>250</v>
      </c>
      <c r="AC135" s="72" t="s">
        <v>1637</v>
      </c>
      <c r="AD135" s="54">
        <v>50.9</v>
      </c>
      <c r="AE135" s="76">
        <v>250</v>
      </c>
      <c r="AJ135" s="72" t="str">
        <f t="shared" si="4"/>
        <v>KUFU-320</v>
      </c>
      <c r="AK135" s="54" t="s">
        <v>269</v>
      </c>
      <c r="AL135" s="54">
        <v>320</v>
      </c>
      <c r="AM135" s="54">
        <f t="shared" si="5"/>
        <v>32</v>
      </c>
      <c r="AN135" s="54" t="s">
        <v>1826</v>
      </c>
      <c r="AO135" s="54" t="s">
        <v>258</v>
      </c>
      <c r="AP135" s="54">
        <v>26</v>
      </c>
    </row>
    <row r="136" spans="21:42" ht="15.75" thickBot="1" x14ac:dyDescent="0.3">
      <c r="U136" s="79" t="s">
        <v>1140</v>
      </c>
      <c r="V136" s="77">
        <v>36.299999999999997</v>
      </c>
      <c r="W136" s="77">
        <v>1500</v>
      </c>
      <c r="Y136" s="79" t="s">
        <v>1594</v>
      </c>
      <c r="Z136" s="77">
        <v>88</v>
      </c>
      <c r="AA136" s="77">
        <v>250</v>
      </c>
      <c r="AC136" s="79" t="s">
        <v>1638</v>
      </c>
      <c r="AD136" s="77">
        <v>57.6</v>
      </c>
      <c r="AE136" s="77">
        <v>250</v>
      </c>
      <c r="AJ136" s="72" t="str">
        <f t="shared" si="4"/>
        <v>KUFU-340</v>
      </c>
      <c r="AK136" s="54" t="s">
        <v>269</v>
      </c>
      <c r="AL136" s="54">
        <v>340</v>
      </c>
      <c r="AM136" s="54">
        <f t="shared" si="5"/>
        <v>34</v>
      </c>
      <c r="AN136" s="54" t="s">
        <v>1826</v>
      </c>
      <c r="AO136" s="54" t="s">
        <v>258</v>
      </c>
      <c r="AP136" s="54">
        <v>26</v>
      </c>
    </row>
    <row r="137" spans="21:42" x14ac:dyDescent="0.25">
      <c r="U137" s="80" t="s">
        <v>1639</v>
      </c>
      <c r="V137" s="76">
        <v>15.4</v>
      </c>
      <c r="W137" s="76">
        <v>1500</v>
      </c>
      <c r="Y137" s="80" t="s">
        <v>1196</v>
      </c>
      <c r="Z137" s="76">
        <v>32</v>
      </c>
      <c r="AA137" s="76">
        <v>250</v>
      </c>
      <c r="AC137" s="80" t="s">
        <v>1339</v>
      </c>
      <c r="AD137" s="76">
        <v>8</v>
      </c>
      <c r="AE137" s="76">
        <v>100</v>
      </c>
      <c r="AJ137" s="72" t="str">
        <f t="shared" si="4"/>
        <v>KUFU-360</v>
      </c>
      <c r="AK137" s="54" t="s">
        <v>269</v>
      </c>
      <c r="AL137" s="54">
        <v>360</v>
      </c>
      <c r="AM137" s="54">
        <f t="shared" si="5"/>
        <v>36</v>
      </c>
      <c r="AN137" s="54" t="s">
        <v>1826</v>
      </c>
      <c r="AO137" s="54" t="s">
        <v>258</v>
      </c>
      <c r="AP137" s="54">
        <v>26</v>
      </c>
    </row>
    <row r="138" spans="21:42" x14ac:dyDescent="0.25">
      <c r="U138" s="72" t="s">
        <v>1640</v>
      </c>
      <c r="V138" s="54">
        <v>18.600000000000001</v>
      </c>
      <c r="W138" s="54">
        <v>1500</v>
      </c>
      <c r="Y138" s="72" t="s">
        <v>1197</v>
      </c>
      <c r="Z138" s="54">
        <v>38.4</v>
      </c>
      <c r="AA138" s="54">
        <v>250</v>
      </c>
      <c r="AC138" s="72" t="s">
        <v>1340</v>
      </c>
      <c r="AD138" s="54">
        <v>9.6</v>
      </c>
      <c r="AE138" s="76">
        <v>100</v>
      </c>
      <c r="AJ138" s="72" t="str">
        <f t="shared" si="4"/>
        <v>KUFU-380</v>
      </c>
      <c r="AK138" s="54" t="s">
        <v>269</v>
      </c>
      <c r="AL138" s="54">
        <v>380</v>
      </c>
      <c r="AM138" s="54">
        <f t="shared" si="5"/>
        <v>38</v>
      </c>
      <c r="AN138" s="54" t="s">
        <v>1826</v>
      </c>
      <c r="AO138" s="54" t="s">
        <v>258</v>
      </c>
      <c r="AP138" s="54">
        <v>26</v>
      </c>
    </row>
    <row r="139" spans="21:42" x14ac:dyDescent="0.25">
      <c r="U139" s="72" t="s">
        <v>1641</v>
      </c>
      <c r="V139" s="54">
        <v>21.4</v>
      </c>
      <c r="W139" s="54">
        <v>1500</v>
      </c>
      <c r="Y139" s="72" t="s">
        <v>1198</v>
      </c>
      <c r="Z139" s="54">
        <v>44.8</v>
      </c>
      <c r="AA139" s="54">
        <v>250</v>
      </c>
      <c r="AC139" s="72" t="s">
        <v>1341</v>
      </c>
      <c r="AD139" s="54">
        <v>11.2</v>
      </c>
      <c r="AE139" s="76">
        <v>100</v>
      </c>
      <c r="AJ139" s="72" t="str">
        <f t="shared" si="4"/>
        <v>KUFU-400</v>
      </c>
      <c r="AK139" s="54" t="s">
        <v>269</v>
      </c>
      <c r="AL139" s="54">
        <v>400</v>
      </c>
      <c r="AM139" s="54">
        <f t="shared" si="5"/>
        <v>40</v>
      </c>
      <c r="AN139" s="54" t="s">
        <v>1826</v>
      </c>
      <c r="AO139" s="54" t="s">
        <v>258</v>
      </c>
      <c r="AP139" s="54">
        <v>26</v>
      </c>
    </row>
    <row r="140" spans="21:42" x14ac:dyDescent="0.25">
      <c r="U140" s="72" t="s">
        <v>1642</v>
      </c>
      <c r="V140" s="54">
        <v>24</v>
      </c>
      <c r="W140" s="54">
        <v>1500</v>
      </c>
      <c r="Y140" s="72" t="s">
        <v>1199</v>
      </c>
      <c r="Z140" s="54">
        <v>51.2</v>
      </c>
      <c r="AA140" s="54">
        <v>250</v>
      </c>
      <c r="AC140" s="72" t="s">
        <v>1342</v>
      </c>
      <c r="AD140" s="54">
        <v>12.8</v>
      </c>
      <c r="AE140" s="76">
        <v>100</v>
      </c>
      <c r="AJ140" s="72" t="str">
        <f t="shared" si="4"/>
        <v>KUFU-420</v>
      </c>
      <c r="AK140" s="54" t="s">
        <v>269</v>
      </c>
      <c r="AL140" s="54">
        <v>420</v>
      </c>
      <c r="AM140" s="54">
        <f t="shared" si="5"/>
        <v>42</v>
      </c>
      <c r="AN140" s="54" t="s">
        <v>1826</v>
      </c>
      <c r="AO140" s="54" t="s">
        <v>258</v>
      </c>
      <c r="AP140" s="54">
        <v>24</v>
      </c>
    </row>
    <row r="141" spans="21:42" x14ac:dyDescent="0.25">
      <c r="U141" s="72" t="s">
        <v>1643</v>
      </c>
      <c r="V141" s="54">
        <v>26.8</v>
      </c>
      <c r="W141" s="54">
        <v>1500</v>
      </c>
      <c r="Y141" s="72" t="s">
        <v>1200</v>
      </c>
      <c r="Z141" s="54">
        <v>57.6</v>
      </c>
      <c r="AA141" s="54">
        <v>250</v>
      </c>
      <c r="AC141" s="72" t="s">
        <v>1343</v>
      </c>
      <c r="AD141" s="54">
        <v>16.2</v>
      </c>
      <c r="AE141" s="76">
        <v>100</v>
      </c>
      <c r="AJ141" s="72" t="str">
        <f t="shared" si="4"/>
        <v>KUFU-440</v>
      </c>
      <c r="AK141" s="54" t="s">
        <v>269</v>
      </c>
      <c r="AL141" s="54">
        <v>440</v>
      </c>
      <c r="AM141" s="54">
        <f t="shared" si="5"/>
        <v>44</v>
      </c>
      <c r="AN141" s="54" t="s">
        <v>1826</v>
      </c>
      <c r="AO141" s="54" t="s">
        <v>258</v>
      </c>
      <c r="AP141" s="54">
        <v>24</v>
      </c>
    </row>
    <row r="142" spans="21:42" x14ac:dyDescent="0.25">
      <c r="U142" s="72" t="s">
        <v>1644</v>
      </c>
      <c r="V142" s="54">
        <v>29.6</v>
      </c>
      <c r="W142" s="54">
        <v>1500</v>
      </c>
      <c r="Y142" s="72" t="s">
        <v>1201</v>
      </c>
      <c r="Z142" s="54">
        <v>64</v>
      </c>
      <c r="AA142" s="54">
        <v>250</v>
      </c>
      <c r="AC142" s="72" t="s">
        <v>1344</v>
      </c>
      <c r="AD142" s="54">
        <v>18</v>
      </c>
      <c r="AE142" s="76">
        <v>100</v>
      </c>
      <c r="AJ142" s="72" t="str">
        <f t="shared" si="4"/>
        <v>KUFU-460</v>
      </c>
      <c r="AK142" s="54" t="s">
        <v>269</v>
      </c>
      <c r="AL142" s="54">
        <v>460</v>
      </c>
      <c r="AM142" s="54">
        <f t="shared" si="5"/>
        <v>46</v>
      </c>
      <c r="AN142" s="54" t="s">
        <v>1826</v>
      </c>
      <c r="AO142" s="54" t="s">
        <v>258</v>
      </c>
      <c r="AP142" s="54">
        <v>24</v>
      </c>
    </row>
    <row r="143" spans="21:42" x14ac:dyDescent="0.25">
      <c r="U143" s="72" t="s">
        <v>1645</v>
      </c>
      <c r="V143" s="54">
        <v>33.200000000000003</v>
      </c>
      <c r="W143" s="54">
        <v>1500</v>
      </c>
      <c r="Y143" s="72" t="s">
        <v>1202</v>
      </c>
      <c r="Z143" s="54">
        <v>70.400000000000006</v>
      </c>
      <c r="AA143" s="54">
        <v>250</v>
      </c>
      <c r="AC143" s="72" t="s">
        <v>1345</v>
      </c>
      <c r="AD143" s="54">
        <v>22</v>
      </c>
      <c r="AE143" s="76">
        <v>100</v>
      </c>
      <c r="AJ143" s="72" t="str">
        <f t="shared" si="4"/>
        <v>KUFU-480</v>
      </c>
      <c r="AK143" s="54" t="s">
        <v>269</v>
      </c>
      <c r="AL143" s="54">
        <v>480</v>
      </c>
      <c r="AM143" s="54">
        <f t="shared" si="5"/>
        <v>48</v>
      </c>
      <c r="AN143" s="54" t="s">
        <v>1826</v>
      </c>
      <c r="AO143" s="54" t="s">
        <v>258</v>
      </c>
      <c r="AP143" s="54">
        <v>24</v>
      </c>
    </row>
    <row r="144" spans="21:42" x14ac:dyDescent="0.25">
      <c r="U144" s="72" t="s">
        <v>1646</v>
      </c>
      <c r="V144" s="54">
        <v>39.200000000000003</v>
      </c>
      <c r="W144" s="54">
        <v>1500</v>
      </c>
      <c r="Y144" s="72" t="s">
        <v>1203</v>
      </c>
      <c r="Z144" s="54">
        <v>83.2</v>
      </c>
      <c r="AA144" s="54">
        <v>250</v>
      </c>
      <c r="AC144" s="72" t="s">
        <v>1346</v>
      </c>
      <c r="AD144" s="54">
        <v>26</v>
      </c>
      <c r="AE144" s="76">
        <v>100</v>
      </c>
      <c r="AJ144" s="72" t="str">
        <f t="shared" si="4"/>
        <v>KUFU-500</v>
      </c>
      <c r="AK144" s="54" t="s">
        <v>269</v>
      </c>
      <c r="AL144" s="54">
        <v>500</v>
      </c>
      <c r="AM144" s="54">
        <f t="shared" si="5"/>
        <v>50</v>
      </c>
      <c r="AN144" s="54" t="s">
        <v>1826</v>
      </c>
      <c r="AO144" s="54" t="s">
        <v>258</v>
      </c>
      <c r="AP144" s="54">
        <v>24</v>
      </c>
    </row>
    <row r="145" spans="21:42" x14ac:dyDescent="0.25">
      <c r="U145" s="72" t="s">
        <v>1647</v>
      </c>
      <c r="V145" s="54">
        <v>44.2</v>
      </c>
      <c r="W145" s="54">
        <v>1500</v>
      </c>
      <c r="Y145" s="72" t="s">
        <v>1204</v>
      </c>
      <c r="Z145" s="54">
        <v>96</v>
      </c>
      <c r="AA145" s="54">
        <v>250</v>
      </c>
      <c r="AC145" s="72" t="s">
        <v>1347</v>
      </c>
      <c r="AD145" s="54">
        <v>30</v>
      </c>
      <c r="AE145" s="76">
        <v>100</v>
      </c>
      <c r="AJ145" s="72" t="str">
        <f t="shared" si="4"/>
        <v>KUFU-520</v>
      </c>
      <c r="AK145" s="54" t="s">
        <v>269</v>
      </c>
      <c r="AL145" s="54">
        <v>520</v>
      </c>
      <c r="AM145" s="54">
        <f t="shared" si="5"/>
        <v>52</v>
      </c>
      <c r="AN145" s="54" t="s">
        <v>1826</v>
      </c>
      <c r="AO145" s="54" t="s">
        <v>258</v>
      </c>
      <c r="AP145" s="54">
        <v>24</v>
      </c>
    </row>
    <row r="146" spans="21:42" x14ac:dyDescent="0.25">
      <c r="U146" s="72" t="s">
        <v>1648</v>
      </c>
      <c r="V146" s="54">
        <v>48.9</v>
      </c>
      <c r="W146" s="54">
        <v>1500</v>
      </c>
      <c r="Y146" s="72" t="s">
        <v>1205</v>
      </c>
      <c r="Z146" s="54">
        <v>108.8</v>
      </c>
      <c r="AA146" s="54">
        <v>250</v>
      </c>
      <c r="AC146" s="72" t="s">
        <v>1348</v>
      </c>
      <c r="AD146" s="54">
        <v>37.4</v>
      </c>
      <c r="AE146" s="76">
        <v>100</v>
      </c>
      <c r="AJ146" s="72" t="str">
        <f t="shared" si="4"/>
        <v>KUFU-540</v>
      </c>
      <c r="AK146" s="54" t="s">
        <v>269</v>
      </c>
      <c r="AL146" s="54">
        <v>540</v>
      </c>
      <c r="AM146" s="54">
        <f t="shared" si="5"/>
        <v>54</v>
      </c>
      <c r="AN146" s="54" t="s">
        <v>1826</v>
      </c>
      <c r="AO146" s="54" t="s">
        <v>258</v>
      </c>
      <c r="AP146" s="54">
        <v>24</v>
      </c>
    </row>
    <row r="147" spans="21:42" ht="15.75" thickBot="1" x14ac:dyDescent="0.3">
      <c r="U147" s="79" t="s">
        <v>1649</v>
      </c>
      <c r="V147" s="77">
        <v>52.6</v>
      </c>
      <c r="W147" s="77">
        <v>1500</v>
      </c>
      <c r="Y147" s="79" t="s">
        <v>1206</v>
      </c>
      <c r="Z147" s="77">
        <v>128</v>
      </c>
      <c r="AA147" s="77">
        <v>250</v>
      </c>
      <c r="AC147" s="79" t="s">
        <v>1349</v>
      </c>
      <c r="AD147" s="77">
        <v>44</v>
      </c>
      <c r="AE147" s="77">
        <v>100</v>
      </c>
      <c r="AJ147" s="72" t="str">
        <f t="shared" si="4"/>
        <v>KUFU-550</v>
      </c>
      <c r="AK147" s="54" t="s">
        <v>269</v>
      </c>
      <c r="AL147" s="54">
        <v>550</v>
      </c>
      <c r="AM147" s="54">
        <f t="shared" si="5"/>
        <v>55</v>
      </c>
      <c r="AN147" s="54" t="s">
        <v>1826</v>
      </c>
      <c r="AO147" s="54" t="s">
        <v>258</v>
      </c>
      <c r="AP147" s="54">
        <v>28</v>
      </c>
    </row>
    <row r="148" spans="21:42" x14ac:dyDescent="0.25">
      <c r="U148" s="72" t="s">
        <v>1141</v>
      </c>
      <c r="V148" s="54">
        <v>10.199999999999999</v>
      </c>
      <c r="W148" s="54">
        <v>100</v>
      </c>
      <c r="Y148" s="72" t="s">
        <v>1595</v>
      </c>
      <c r="Z148" s="54">
        <v>32</v>
      </c>
      <c r="AA148" s="54">
        <v>250</v>
      </c>
      <c r="AC148" s="80" t="s">
        <v>1650</v>
      </c>
      <c r="AD148" s="76">
        <v>12.6</v>
      </c>
      <c r="AE148" s="76">
        <v>100</v>
      </c>
      <c r="AJ148" s="72" t="str">
        <f t="shared" si="4"/>
        <v>KUFU-560</v>
      </c>
      <c r="AK148" s="54" t="s">
        <v>269</v>
      </c>
      <c r="AL148" s="54">
        <v>560</v>
      </c>
      <c r="AM148" s="54">
        <f t="shared" si="5"/>
        <v>56</v>
      </c>
      <c r="AN148" s="54" t="s">
        <v>1826</v>
      </c>
      <c r="AO148" s="54" t="s">
        <v>258</v>
      </c>
      <c r="AP148" s="54">
        <v>28</v>
      </c>
    </row>
    <row r="149" spans="21:42" x14ac:dyDescent="0.25">
      <c r="U149" s="72" t="s">
        <v>1142</v>
      </c>
      <c r="V149" s="54">
        <v>12.3</v>
      </c>
      <c r="W149" s="54">
        <v>100</v>
      </c>
      <c r="Y149" s="72" t="s">
        <v>1596</v>
      </c>
      <c r="Z149" s="54">
        <v>38.4</v>
      </c>
      <c r="AA149" s="54">
        <v>250</v>
      </c>
      <c r="AC149" s="72" t="s">
        <v>1651</v>
      </c>
      <c r="AD149" s="54">
        <v>14.8</v>
      </c>
      <c r="AE149" s="76">
        <v>100</v>
      </c>
      <c r="AJ149" s="72" t="str">
        <f t="shared" si="4"/>
        <v>KUFU-570</v>
      </c>
      <c r="AK149" s="54" t="s">
        <v>269</v>
      </c>
      <c r="AL149" s="54">
        <v>570</v>
      </c>
      <c r="AM149" s="54">
        <f t="shared" si="5"/>
        <v>57</v>
      </c>
      <c r="AN149" s="54" t="s">
        <v>1826</v>
      </c>
      <c r="AO149" s="54" t="s">
        <v>258</v>
      </c>
      <c r="AP149" s="54">
        <v>28</v>
      </c>
    </row>
    <row r="150" spans="21:42" x14ac:dyDescent="0.25">
      <c r="U150" s="72" t="s">
        <v>1143</v>
      </c>
      <c r="V150" s="54">
        <v>14.2</v>
      </c>
      <c r="W150" s="54">
        <v>100</v>
      </c>
      <c r="Y150" s="72" t="s">
        <v>1597</v>
      </c>
      <c r="Z150" s="54">
        <v>44.8</v>
      </c>
      <c r="AA150" s="54">
        <v>250</v>
      </c>
      <c r="AC150" s="72" t="s">
        <v>1652</v>
      </c>
      <c r="AD150" s="54">
        <v>16.899999999999999</v>
      </c>
      <c r="AE150" s="76">
        <v>100</v>
      </c>
      <c r="AJ150" s="72" t="str">
        <f t="shared" si="4"/>
        <v>KUFU-580</v>
      </c>
      <c r="AK150" s="54" t="s">
        <v>269</v>
      </c>
      <c r="AL150" s="54">
        <v>580</v>
      </c>
      <c r="AM150" s="54">
        <f t="shared" si="5"/>
        <v>58</v>
      </c>
      <c r="AN150" s="54" t="s">
        <v>1826</v>
      </c>
      <c r="AO150" s="54" t="s">
        <v>258</v>
      </c>
      <c r="AP150" s="54">
        <v>28</v>
      </c>
    </row>
    <row r="151" spans="21:42" x14ac:dyDescent="0.25">
      <c r="U151" s="72" t="s">
        <v>1144</v>
      </c>
      <c r="V151" s="54">
        <v>16</v>
      </c>
      <c r="W151" s="54">
        <v>100</v>
      </c>
      <c r="Y151" s="72" t="s">
        <v>1598</v>
      </c>
      <c r="Z151" s="54">
        <v>51.2</v>
      </c>
      <c r="AA151" s="54">
        <v>250</v>
      </c>
      <c r="AC151" s="72" t="s">
        <v>1653</v>
      </c>
      <c r="AD151" s="54">
        <v>19.100000000000001</v>
      </c>
      <c r="AE151" s="76">
        <v>100</v>
      </c>
      <c r="AJ151" s="72" t="str">
        <f t="shared" si="4"/>
        <v>KUFU-590</v>
      </c>
      <c r="AK151" s="54" t="s">
        <v>269</v>
      </c>
      <c r="AL151" s="54">
        <v>590</v>
      </c>
      <c r="AM151" s="54">
        <f t="shared" si="5"/>
        <v>59</v>
      </c>
      <c r="AN151" s="54" t="s">
        <v>1826</v>
      </c>
      <c r="AO151" s="54" t="s">
        <v>258</v>
      </c>
      <c r="AP151" s="54">
        <v>28</v>
      </c>
    </row>
    <row r="152" spans="21:42" x14ac:dyDescent="0.25">
      <c r="U152" s="72" t="s">
        <v>1145</v>
      </c>
      <c r="V152" s="54">
        <v>17.899999999999999</v>
      </c>
      <c r="W152" s="54">
        <v>100</v>
      </c>
      <c r="Y152" s="72" t="s">
        <v>1599</v>
      </c>
      <c r="Z152" s="54">
        <v>57.6</v>
      </c>
      <c r="AA152" s="54">
        <v>250</v>
      </c>
      <c r="AC152" s="72" t="s">
        <v>1654</v>
      </c>
      <c r="AD152" s="54">
        <v>23.3</v>
      </c>
      <c r="AE152" s="76">
        <v>100</v>
      </c>
      <c r="AJ152" s="72" t="str">
        <f t="shared" si="4"/>
        <v>KUFU-600</v>
      </c>
      <c r="AK152" s="54" t="s">
        <v>269</v>
      </c>
      <c r="AL152" s="54">
        <v>600</v>
      </c>
      <c r="AM152" s="54">
        <f t="shared" si="5"/>
        <v>60</v>
      </c>
      <c r="AN152" s="54" t="s">
        <v>1826</v>
      </c>
      <c r="AO152" s="54" t="s">
        <v>258</v>
      </c>
      <c r="AP152" s="54">
        <v>28</v>
      </c>
    </row>
    <row r="153" spans="21:42" x14ac:dyDescent="0.25">
      <c r="U153" s="72" t="s">
        <v>1146</v>
      </c>
      <c r="V153" s="54">
        <v>19.8</v>
      </c>
      <c r="W153" s="54">
        <v>100</v>
      </c>
      <c r="Y153" s="72" t="s">
        <v>1600</v>
      </c>
      <c r="Z153" s="54">
        <v>64</v>
      </c>
      <c r="AA153" s="54">
        <v>250</v>
      </c>
      <c r="AC153" s="72" t="s">
        <v>1655</v>
      </c>
      <c r="AD153" s="54">
        <v>25.7</v>
      </c>
      <c r="AE153" s="76">
        <v>100</v>
      </c>
      <c r="AJ153" s="72" t="str">
        <f t="shared" si="4"/>
        <v>KUFU-610</v>
      </c>
      <c r="AK153" s="54" t="s">
        <v>269</v>
      </c>
      <c r="AL153" s="54">
        <v>610</v>
      </c>
      <c r="AM153" s="54">
        <f t="shared" si="5"/>
        <v>61</v>
      </c>
      <c r="AN153" s="54" t="s">
        <v>1826</v>
      </c>
      <c r="AO153" s="54" t="s">
        <v>258</v>
      </c>
      <c r="AP153" s="54">
        <v>28</v>
      </c>
    </row>
    <row r="154" spans="21:42" x14ac:dyDescent="0.25">
      <c r="U154" s="72" t="s">
        <v>1147</v>
      </c>
      <c r="V154" s="54">
        <v>22.1</v>
      </c>
      <c r="W154" s="54">
        <v>100</v>
      </c>
      <c r="Y154" s="72" t="s">
        <v>1601</v>
      </c>
      <c r="Z154" s="54">
        <v>70.400000000000006</v>
      </c>
      <c r="AA154" s="54">
        <v>250</v>
      </c>
      <c r="AC154" s="72" t="s">
        <v>1656</v>
      </c>
      <c r="AD154" s="54">
        <v>30.8</v>
      </c>
      <c r="AE154" s="76">
        <v>100</v>
      </c>
      <c r="AJ154" s="72" t="str">
        <f t="shared" si="4"/>
        <v>KUFU-620</v>
      </c>
      <c r="AK154" s="54" t="s">
        <v>269</v>
      </c>
      <c r="AL154" s="54">
        <v>620</v>
      </c>
      <c r="AM154" s="54">
        <f t="shared" si="5"/>
        <v>62</v>
      </c>
      <c r="AN154" s="54" t="s">
        <v>1826</v>
      </c>
      <c r="AO154" s="54" t="s">
        <v>258</v>
      </c>
      <c r="AP154" s="54">
        <v>28</v>
      </c>
    </row>
    <row r="155" spans="21:42" x14ac:dyDescent="0.25">
      <c r="U155" s="72" t="s">
        <v>1148</v>
      </c>
      <c r="V155" s="54">
        <v>26.1</v>
      </c>
      <c r="W155" s="54">
        <v>100</v>
      </c>
      <c r="Y155" s="72" t="s">
        <v>1602</v>
      </c>
      <c r="Z155" s="54">
        <v>83.2</v>
      </c>
      <c r="AA155" s="54">
        <v>250</v>
      </c>
      <c r="AC155" s="72" t="s">
        <v>1657</v>
      </c>
      <c r="AD155" s="54">
        <v>36.1</v>
      </c>
      <c r="AE155" s="76">
        <v>100</v>
      </c>
      <c r="AJ155" s="72" t="str">
        <f t="shared" si="4"/>
        <v>KUFU-630</v>
      </c>
      <c r="AK155" s="54" t="s">
        <v>269</v>
      </c>
      <c r="AL155" s="54">
        <v>630</v>
      </c>
      <c r="AM155" s="54">
        <f t="shared" si="5"/>
        <v>63</v>
      </c>
      <c r="AN155" s="54" t="s">
        <v>1826</v>
      </c>
      <c r="AO155" s="54" t="s">
        <v>258</v>
      </c>
      <c r="AP155" s="54">
        <v>28</v>
      </c>
    </row>
    <row r="156" spans="21:42" x14ac:dyDescent="0.25">
      <c r="U156" s="72" t="s">
        <v>1149</v>
      </c>
      <c r="V156" s="54">
        <v>29.6</v>
      </c>
      <c r="W156" s="54">
        <v>100</v>
      </c>
      <c r="Y156" s="72" t="s">
        <v>1603</v>
      </c>
      <c r="Z156" s="54">
        <v>96</v>
      </c>
      <c r="AA156" s="54">
        <v>250</v>
      </c>
      <c r="AC156" s="72" t="s">
        <v>1658</v>
      </c>
      <c r="AD156" s="54">
        <v>41.5</v>
      </c>
      <c r="AE156" s="76">
        <v>100</v>
      </c>
      <c r="AJ156" s="72" t="str">
        <f t="shared" si="4"/>
        <v>KUFU-640</v>
      </c>
      <c r="AK156" s="54" t="s">
        <v>269</v>
      </c>
      <c r="AL156" s="54">
        <v>640</v>
      </c>
      <c r="AM156" s="54">
        <f t="shared" si="5"/>
        <v>64</v>
      </c>
      <c r="AN156" s="54" t="s">
        <v>1826</v>
      </c>
      <c r="AO156" s="54" t="s">
        <v>258</v>
      </c>
      <c r="AP156" s="54">
        <v>28</v>
      </c>
    </row>
    <row r="157" spans="21:42" x14ac:dyDescent="0.25">
      <c r="U157" s="72" t="s">
        <v>1150</v>
      </c>
      <c r="V157" s="54">
        <v>32.9</v>
      </c>
      <c r="W157" s="54">
        <v>100</v>
      </c>
      <c r="Y157" s="72" t="s">
        <v>1604</v>
      </c>
      <c r="Z157" s="54">
        <v>108.8</v>
      </c>
      <c r="AA157" s="54">
        <v>250</v>
      </c>
      <c r="AC157" s="72" t="s">
        <v>1659</v>
      </c>
      <c r="AD157" s="54">
        <v>50.9</v>
      </c>
      <c r="AE157" s="76">
        <v>100</v>
      </c>
      <c r="AJ157" s="72" t="str">
        <f t="shared" si="4"/>
        <v>KUFU-650</v>
      </c>
      <c r="AK157" s="54" t="s">
        <v>269</v>
      </c>
      <c r="AL157" s="54">
        <v>650</v>
      </c>
      <c r="AM157" s="54">
        <f t="shared" si="5"/>
        <v>65</v>
      </c>
      <c r="AN157" s="54" t="s">
        <v>1826</v>
      </c>
      <c r="AO157" s="54" t="s">
        <v>258</v>
      </c>
      <c r="AP157" s="54">
        <v>28</v>
      </c>
    </row>
    <row r="158" spans="21:42" ht="15.75" thickBot="1" x14ac:dyDescent="0.3">
      <c r="U158" s="79" t="s">
        <v>1151</v>
      </c>
      <c r="V158" s="77">
        <v>36.299999999999997</v>
      </c>
      <c r="W158" s="77">
        <v>100</v>
      </c>
      <c r="Y158" s="79" t="s">
        <v>1605</v>
      </c>
      <c r="Z158" s="77">
        <v>128</v>
      </c>
      <c r="AA158" s="77">
        <v>250</v>
      </c>
      <c r="AC158" s="79" t="s">
        <v>1660</v>
      </c>
      <c r="AD158" s="77">
        <v>57.6</v>
      </c>
      <c r="AE158" s="77">
        <v>100</v>
      </c>
      <c r="AJ158" s="72" t="str">
        <f t="shared" si="4"/>
        <v>KUFU-660</v>
      </c>
      <c r="AK158" s="54" t="s">
        <v>269</v>
      </c>
      <c r="AL158" s="54">
        <v>660</v>
      </c>
      <c r="AM158" s="54">
        <f t="shared" si="5"/>
        <v>66</v>
      </c>
      <c r="AN158" s="54" t="s">
        <v>1826</v>
      </c>
      <c r="AO158" s="54" t="s">
        <v>258</v>
      </c>
      <c r="AP158" s="54">
        <v>28</v>
      </c>
    </row>
    <row r="159" spans="21:42" x14ac:dyDescent="0.25">
      <c r="U159" s="80" t="s">
        <v>1152</v>
      </c>
      <c r="V159" s="76">
        <v>20.399999999999999</v>
      </c>
      <c r="W159" s="76">
        <v>1500</v>
      </c>
      <c r="Y159" s="80" t="s">
        <v>1240</v>
      </c>
      <c r="Z159" s="76">
        <v>9</v>
      </c>
      <c r="AA159" s="76">
        <v>250</v>
      </c>
      <c r="AC159" s="80" t="s">
        <v>1350</v>
      </c>
      <c r="AD159" s="76">
        <v>8</v>
      </c>
      <c r="AE159" s="76">
        <v>100</v>
      </c>
      <c r="AJ159" s="72" t="str">
        <f t="shared" si="4"/>
        <v>KUFU-670</v>
      </c>
      <c r="AK159" s="54" t="s">
        <v>269</v>
      </c>
      <c r="AL159" s="54">
        <v>670</v>
      </c>
      <c r="AM159" s="54">
        <f t="shared" si="5"/>
        <v>67</v>
      </c>
      <c r="AN159" s="54" t="s">
        <v>1826</v>
      </c>
      <c r="AO159" s="54" t="s">
        <v>258</v>
      </c>
      <c r="AP159" s="54">
        <v>28</v>
      </c>
    </row>
    <row r="160" spans="21:42" x14ac:dyDescent="0.25">
      <c r="U160" s="72" t="s">
        <v>1153</v>
      </c>
      <c r="V160" s="54">
        <v>24.6</v>
      </c>
      <c r="W160" s="54">
        <v>1500</v>
      </c>
      <c r="Y160" s="72" t="s">
        <v>1241</v>
      </c>
      <c r="Z160" s="54">
        <v>10.8</v>
      </c>
      <c r="AA160" s="76">
        <v>250</v>
      </c>
      <c r="AC160" s="72" t="s">
        <v>1351</v>
      </c>
      <c r="AD160" s="54">
        <v>9.6</v>
      </c>
      <c r="AE160" s="76">
        <v>100</v>
      </c>
      <c r="AJ160" s="72" t="str">
        <f t="shared" si="4"/>
        <v>KUFU-680</v>
      </c>
      <c r="AK160" s="54" t="s">
        <v>269</v>
      </c>
      <c r="AL160" s="54">
        <v>680</v>
      </c>
      <c r="AM160" s="54">
        <f t="shared" si="5"/>
        <v>68</v>
      </c>
      <c r="AN160" s="54" t="s">
        <v>1826</v>
      </c>
      <c r="AO160" s="54" t="s">
        <v>258</v>
      </c>
      <c r="AP160" s="54">
        <v>28</v>
      </c>
    </row>
    <row r="161" spans="21:42" x14ac:dyDescent="0.25">
      <c r="U161" s="72" t="s">
        <v>1154</v>
      </c>
      <c r="V161" s="54">
        <v>28.4</v>
      </c>
      <c r="W161" s="54">
        <v>1500</v>
      </c>
      <c r="Y161" s="72" t="s">
        <v>1242</v>
      </c>
      <c r="Z161" s="54">
        <v>12.6</v>
      </c>
      <c r="AA161" s="76">
        <v>250</v>
      </c>
      <c r="AC161" s="72" t="s">
        <v>1352</v>
      </c>
      <c r="AD161" s="54">
        <v>11.2</v>
      </c>
      <c r="AE161" s="76">
        <v>100</v>
      </c>
      <c r="AJ161" s="72" t="str">
        <f t="shared" si="4"/>
        <v>KUFU-690</v>
      </c>
      <c r="AK161" s="54" t="s">
        <v>269</v>
      </c>
      <c r="AL161" s="54">
        <v>690</v>
      </c>
      <c r="AM161" s="54">
        <f t="shared" si="5"/>
        <v>69</v>
      </c>
      <c r="AN161" s="54" t="s">
        <v>1826</v>
      </c>
      <c r="AO161" s="54" t="s">
        <v>258</v>
      </c>
      <c r="AP161" s="54">
        <v>28</v>
      </c>
    </row>
    <row r="162" spans="21:42" x14ac:dyDescent="0.25">
      <c r="U162" s="72" t="s">
        <v>1155</v>
      </c>
      <c r="V162" s="54">
        <v>32</v>
      </c>
      <c r="W162" s="54">
        <v>1500</v>
      </c>
      <c r="Y162" s="72" t="s">
        <v>1243</v>
      </c>
      <c r="Z162" s="54">
        <v>14.4</v>
      </c>
      <c r="AA162" s="76">
        <v>250</v>
      </c>
      <c r="AC162" s="72" t="s">
        <v>1353</v>
      </c>
      <c r="AD162" s="54">
        <v>12.8</v>
      </c>
      <c r="AE162" s="76">
        <v>100</v>
      </c>
      <c r="AJ162" s="72" t="str">
        <f t="shared" si="4"/>
        <v>KUFU-700</v>
      </c>
      <c r="AK162" s="54" t="s">
        <v>269</v>
      </c>
      <c r="AL162" s="54">
        <v>700</v>
      </c>
      <c r="AM162" s="54">
        <f t="shared" si="5"/>
        <v>70</v>
      </c>
      <c r="AN162" s="54" t="s">
        <v>1826</v>
      </c>
      <c r="AO162" s="54" t="s">
        <v>258</v>
      </c>
      <c r="AP162" s="54">
        <v>28</v>
      </c>
    </row>
    <row r="163" spans="21:42" x14ac:dyDescent="0.25">
      <c r="U163" s="72" t="s">
        <v>1156</v>
      </c>
      <c r="V163" s="54">
        <v>35.799999999999997</v>
      </c>
      <c r="W163" s="54">
        <v>1500</v>
      </c>
      <c r="Y163" s="72" t="s">
        <v>1244</v>
      </c>
      <c r="Z163" s="54">
        <v>16.2</v>
      </c>
      <c r="AA163" s="76">
        <v>250</v>
      </c>
      <c r="AC163" s="72" t="s">
        <v>1354</v>
      </c>
      <c r="AD163" s="54">
        <v>16.2</v>
      </c>
      <c r="AE163" s="76">
        <v>100</v>
      </c>
      <c r="AJ163" s="72" t="str">
        <f t="shared" si="4"/>
        <v>KUFU-710</v>
      </c>
      <c r="AK163" s="54" t="s">
        <v>269</v>
      </c>
      <c r="AL163" s="54">
        <v>710</v>
      </c>
      <c r="AM163" s="54">
        <f t="shared" si="5"/>
        <v>71</v>
      </c>
      <c r="AN163" s="54" t="s">
        <v>1826</v>
      </c>
      <c r="AO163" s="54" t="s">
        <v>258</v>
      </c>
      <c r="AP163" s="54">
        <v>28</v>
      </c>
    </row>
    <row r="164" spans="21:42" x14ac:dyDescent="0.25">
      <c r="U164" s="72" t="s">
        <v>1157</v>
      </c>
      <c r="V164" s="54">
        <v>39.6</v>
      </c>
      <c r="W164" s="54">
        <v>1500</v>
      </c>
      <c r="Y164" s="72" t="s">
        <v>1245</v>
      </c>
      <c r="Z164" s="54">
        <v>18</v>
      </c>
      <c r="AA164" s="76">
        <v>250</v>
      </c>
      <c r="AC164" s="72" t="s">
        <v>1355</v>
      </c>
      <c r="AD164" s="54">
        <v>18</v>
      </c>
      <c r="AE164" s="76">
        <v>100</v>
      </c>
      <c r="AJ164" s="72" t="str">
        <f t="shared" si="4"/>
        <v>KUFU-720</v>
      </c>
      <c r="AK164" s="54" t="s">
        <v>269</v>
      </c>
      <c r="AL164" s="54">
        <v>720</v>
      </c>
      <c r="AM164" s="54">
        <f t="shared" si="5"/>
        <v>72</v>
      </c>
      <c r="AN164" s="54" t="s">
        <v>1826</v>
      </c>
      <c r="AO164" s="54" t="s">
        <v>258</v>
      </c>
      <c r="AP164" s="54">
        <v>28</v>
      </c>
    </row>
    <row r="165" spans="21:42" x14ac:dyDescent="0.25">
      <c r="U165" s="72" t="s">
        <v>1158</v>
      </c>
      <c r="V165" s="54">
        <v>44.2</v>
      </c>
      <c r="W165" s="54">
        <v>1500</v>
      </c>
      <c r="Y165" s="72" t="s">
        <v>1246</v>
      </c>
      <c r="Z165" s="54">
        <v>22</v>
      </c>
      <c r="AA165" s="76">
        <v>250</v>
      </c>
      <c r="AC165" s="72" t="s">
        <v>1356</v>
      </c>
      <c r="AD165" s="54">
        <v>22</v>
      </c>
      <c r="AE165" s="76">
        <v>100</v>
      </c>
      <c r="AJ165" s="72" t="str">
        <f t="shared" si="4"/>
        <v>KUFU-730</v>
      </c>
      <c r="AK165" s="54" t="s">
        <v>269</v>
      </c>
      <c r="AL165" s="54">
        <v>730</v>
      </c>
      <c r="AM165" s="54">
        <f t="shared" si="5"/>
        <v>73</v>
      </c>
      <c r="AN165" s="54" t="s">
        <v>1826</v>
      </c>
      <c r="AO165" s="54" t="s">
        <v>258</v>
      </c>
      <c r="AP165" s="54">
        <v>28</v>
      </c>
    </row>
    <row r="166" spans="21:42" x14ac:dyDescent="0.25">
      <c r="U166" s="72" t="s">
        <v>1159</v>
      </c>
      <c r="V166" s="54">
        <v>52.2</v>
      </c>
      <c r="W166" s="54">
        <v>1500</v>
      </c>
      <c r="Y166" s="72" t="s">
        <v>1247</v>
      </c>
      <c r="Z166" s="54">
        <v>26</v>
      </c>
      <c r="AA166" s="76">
        <v>250</v>
      </c>
      <c r="AC166" s="72" t="s">
        <v>1357</v>
      </c>
      <c r="AD166" s="54">
        <v>26</v>
      </c>
      <c r="AE166" s="76">
        <v>100</v>
      </c>
      <c r="AJ166" s="72" t="str">
        <f t="shared" si="4"/>
        <v>KUFU-740</v>
      </c>
      <c r="AK166" s="54" t="s">
        <v>269</v>
      </c>
      <c r="AL166" s="54">
        <v>740</v>
      </c>
      <c r="AM166" s="54">
        <f t="shared" si="5"/>
        <v>74</v>
      </c>
      <c r="AN166" s="54" t="s">
        <v>1826</v>
      </c>
      <c r="AO166" s="54" t="s">
        <v>258</v>
      </c>
      <c r="AP166" s="54">
        <v>28</v>
      </c>
    </row>
    <row r="167" spans="21:42" x14ac:dyDescent="0.25">
      <c r="U167" s="72" t="s">
        <v>1160</v>
      </c>
      <c r="V167" s="54">
        <v>59.2</v>
      </c>
      <c r="W167" s="54">
        <v>1500</v>
      </c>
      <c r="Y167" s="72" t="s">
        <v>1248</v>
      </c>
      <c r="Z167" s="54">
        <v>30</v>
      </c>
      <c r="AA167" s="76">
        <v>250</v>
      </c>
      <c r="AC167" s="72" t="s">
        <v>1358</v>
      </c>
      <c r="AD167" s="54">
        <v>30</v>
      </c>
      <c r="AE167" s="76">
        <v>100</v>
      </c>
      <c r="AJ167" s="72" t="str">
        <f t="shared" si="4"/>
        <v>KUFU-750</v>
      </c>
      <c r="AK167" s="54" t="s">
        <v>269</v>
      </c>
      <c r="AL167" s="54">
        <v>750</v>
      </c>
      <c r="AM167" s="54">
        <f t="shared" si="5"/>
        <v>75</v>
      </c>
      <c r="AN167" s="54" t="s">
        <v>1826</v>
      </c>
      <c r="AO167" s="54" t="s">
        <v>258</v>
      </c>
      <c r="AP167" s="54">
        <v>28</v>
      </c>
    </row>
    <row r="168" spans="21:42" x14ac:dyDescent="0.25">
      <c r="U168" s="72" t="s">
        <v>1161</v>
      </c>
      <c r="V168" s="54">
        <v>65.900000000000006</v>
      </c>
      <c r="W168" s="54">
        <v>1500</v>
      </c>
      <c r="Y168" s="72" t="s">
        <v>1249</v>
      </c>
      <c r="Z168" s="54">
        <v>37.4</v>
      </c>
      <c r="AA168" s="76">
        <v>250</v>
      </c>
      <c r="AC168" s="72" t="s">
        <v>1359</v>
      </c>
      <c r="AD168" s="54">
        <v>37.4</v>
      </c>
      <c r="AE168" s="76">
        <v>100</v>
      </c>
      <c r="AJ168" s="72" t="str">
        <f t="shared" si="4"/>
        <v>KUFU-760</v>
      </c>
      <c r="AK168" s="54" t="s">
        <v>269</v>
      </c>
      <c r="AL168" s="54">
        <v>760</v>
      </c>
      <c r="AM168" s="54">
        <f t="shared" si="5"/>
        <v>76</v>
      </c>
      <c r="AN168" s="54" t="s">
        <v>1826</v>
      </c>
      <c r="AO168" s="54" t="s">
        <v>258</v>
      </c>
      <c r="AP168" s="54">
        <v>28</v>
      </c>
    </row>
    <row r="169" spans="21:42" ht="15.75" thickBot="1" x14ac:dyDescent="0.3">
      <c r="U169" s="79" t="s">
        <v>1162</v>
      </c>
      <c r="V169" s="77">
        <v>72.599999999999994</v>
      </c>
      <c r="W169" s="77">
        <v>1500</v>
      </c>
      <c r="Y169" s="79" t="s">
        <v>1250</v>
      </c>
      <c r="Z169" s="77">
        <v>44</v>
      </c>
      <c r="AA169" s="77">
        <v>250</v>
      </c>
      <c r="AC169" s="79" t="s">
        <v>1360</v>
      </c>
      <c r="AD169" s="77">
        <v>44</v>
      </c>
      <c r="AE169" s="77">
        <v>100</v>
      </c>
      <c r="AJ169" s="72" t="str">
        <f t="shared" si="4"/>
        <v>KUFU-770</v>
      </c>
      <c r="AK169" s="54" t="s">
        <v>269</v>
      </c>
      <c r="AL169" s="54">
        <v>770</v>
      </c>
      <c r="AM169" s="54">
        <f t="shared" si="5"/>
        <v>77</v>
      </c>
      <c r="AN169" s="54" t="s">
        <v>1826</v>
      </c>
      <c r="AO169" s="54" t="s">
        <v>258</v>
      </c>
      <c r="AP169" s="54">
        <v>28</v>
      </c>
    </row>
    <row r="170" spans="21:42" x14ac:dyDescent="0.25">
      <c r="U170" s="72" t="s">
        <v>1163</v>
      </c>
      <c r="V170" s="54">
        <v>14.2</v>
      </c>
      <c r="W170" s="54">
        <v>1500</v>
      </c>
      <c r="Y170" s="80" t="s">
        <v>1661</v>
      </c>
      <c r="Z170" s="76">
        <v>13.6</v>
      </c>
      <c r="AA170" s="76">
        <v>250</v>
      </c>
      <c r="AC170" s="80" t="s">
        <v>1662</v>
      </c>
      <c r="AD170" s="76">
        <v>12.6</v>
      </c>
      <c r="AE170" s="76">
        <v>100</v>
      </c>
      <c r="AJ170" s="72" t="str">
        <f t="shared" si="4"/>
        <v>KUFU-780</v>
      </c>
      <c r="AK170" s="54" t="s">
        <v>269</v>
      </c>
      <c r="AL170" s="54">
        <v>780</v>
      </c>
      <c r="AM170" s="54">
        <f t="shared" si="5"/>
        <v>78</v>
      </c>
      <c r="AN170" s="54" t="s">
        <v>1826</v>
      </c>
      <c r="AO170" s="54" t="s">
        <v>258</v>
      </c>
      <c r="AP170" s="54">
        <v>28</v>
      </c>
    </row>
    <row r="171" spans="21:42" x14ac:dyDescent="0.25">
      <c r="U171" s="72" t="s">
        <v>1164</v>
      </c>
      <c r="V171" s="54">
        <v>17.100000000000001</v>
      </c>
      <c r="W171" s="54">
        <v>1500</v>
      </c>
      <c r="Y171" s="72" t="s">
        <v>1663</v>
      </c>
      <c r="Z171" s="54">
        <v>16</v>
      </c>
      <c r="AA171" s="76">
        <v>250</v>
      </c>
      <c r="AC171" s="72" t="s">
        <v>1664</v>
      </c>
      <c r="AD171" s="54">
        <v>14.8</v>
      </c>
      <c r="AE171" s="76">
        <v>100</v>
      </c>
      <c r="AJ171" s="72" t="str">
        <f t="shared" si="4"/>
        <v>KUFU-790</v>
      </c>
      <c r="AK171" s="54" t="s">
        <v>269</v>
      </c>
      <c r="AL171" s="54">
        <v>790</v>
      </c>
      <c r="AM171" s="54">
        <f t="shared" si="5"/>
        <v>79</v>
      </c>
      <c r="AN171" s="54" t="s">
        <v>1826</v>
      </c>
      <c r="AO171" s="54" t="s">
        <v>258</v>
      </c>
      <c r="AP171" s="54">
        <v>28</v>
      </c>
    </row>
    <row r="172" spans="21:42" x14ac:dyDescent="0.25">
      <c r="U172" s="72" t="s">
        <v>1165</v>
      </c>
      <c r="V172" s="54">
        <v>19.8</v>
      </c>
      <c r="W172" s="54">
        <v>1500</v>
      </c>
      <c r="Y172" s="72" t="s">
        <v>1665</v>
      </c>
      <c r="Z172" s="54">
        <v>18.3</v>
      </c>
      <c r="AA172" s="76">
        <v>250</v>
      </c>
      <c r="AC172" s="72" t="s">
        <v>1666</v>
      </c>
      <c r="AD172" s="54">
        <v>16.899999999999999</v>
      </c>
      <c r="AE172" s="76">
        <v>100</v>
      </c>
      <c r="AJ172" s="72" t="str">
        <f t="shared" si="4"/>
        <v>KUFU-800</v>
      </c>
      <c r="AK172" s="54" t="s">
        <v>269</v>
      </c>
      <c r="AL172" s="54">
        <v>800</v>
      </c>
      <c r="AM172" s="54">
        <f t="shared" si="5"/>
        <v>80</v>
      </c>
      <c r="AN172" s="54" t="s">
        <v>1826</v>
      </c>
      <c r="AO172" s="54" t="s">
        <v>258</v>
      </c>
      <c r="AP172" s="54">
        <v>28</v>
      </c>
    </row>
    <row r="173" spans="21:42" x14ac:dyDescent="0.25">
      <c r="U173" s="72" t="s">
        <v>1166</v>
      </c>
      <c r="V173" s="54">
        <v>22.4</v>
      </c>
      <c r="W173" s="54">
        <v>1500</v>
      </c>
      <c r="Y173" s="72" t="s">
        <v>1667</v>
      </c>
      <c r="Z173" s="54">
        <v>20.7</v>
      </c>
      <c r="AA173" s="76">
        <v>250</v>
      </c>
      <c r="AC173" s="72" t="s">
        <v>1668</v>
      </c>
      <c r="AD173" s="54">
        <v>19.100000000000001</v>
      </c>
      <c r="AE173" s="76">
        <v>100</v>
      </c>
      <c r="AJ173" s="72" t="str">
        <f t="shared" si="4"/>
        <v>KUFU-810</v>
      </c>
      <c r="AK173" s="54" t="s">
        <v>269</v>
      </c>
      <c r="AL173" s="54">
        <v>810</v>
      </c>
      <c r="AM173" s="54">
        <f t="shared" si="5"/>
        <v>81</v>
      </c>
      <c r="AN173" s="54" t="s">
        <v>1826</v>
      </c>
      <c r="AO173" s="54" t="s">
        <v>258</v>
      </c>
      <c r="AP173" s="54">
        <v>28</v>
      </c>
    </row>
    <row r="174" spans="21:42" x14ac:dyDescent="0.25">
      <c r="U174" s="72" t="s">
        <v>1167</v>
      </c>
      <c r="V174" s="54">
        <v>25.1</v>
      </c>
      <c r="W174" s="54">
        <v>1500</v>
      </c>
      <c r="Y174" s="72" t="s">
        <v>1669</v>
      </c>
      <c r="Z174" s="54">
        <v>23.3</v>
      </c>
      <c r="AA174" s="76">
        <v>250</v>
      </c>
      <c r="AC174" s="72" t="s">
        <v>1670</v>
      </c>
      <c r="AD174" s="54">
        <v>23.3</v>
      </c>
      <c r="AE174" s="76">
        <v>100</v>
      </c>
      <c r="AJ174" s="72" t="str">
        <f t="shared" si="4"/>
        <v>KUFU-820</v>
      </c>
      <c r="AK174" s="54" t="s">
        <v>269</v>
      </c>
      <c r="AL174" s="54">
        <v>820</v>
      </c>
      <c r="AM174" s="54">
        <f t="shared" si="5"/>
        <v>82</v>
      </c>
      <c r="AN174" s="54" t="s">
        <v>1826</v>
      </c>
      <c r="AO174" s="54" t="s">
        <v>258</v>
      </c>
      <c r="AP174" s="54">
        <v>28</v>
      </c>
    </row>
    <row r="175" spans="21:42" x14ac:dyDescent="0.25">
      <c r="U175" s="72" t="s">
        <v>1168</v>
      </c>
      <c r="V175" s="54">
        <v>27.8</v>
      </c>
      <c r="W175" s="54">
        <v>1500</v>
      </c>
      <c r="Y175" s="72" t="s">
        <v>1671</v>
      </c>
      <c r="Z175" s="54">
        <v>25.7</v>
      </c>
      <c r="AA175" s="76">
        <v>250</v>
      </c>
      <c r="AC175" s="72" t="s">
        <v>1672</v>
      </c>
      <c r="AD175" s="54">
        <v>25.7</v>
      </c>
      <c r="AE175" s="76">
        <v>100</v>
      </c>
      <c r="AJ175" s="72" t="str">
        <f t="shared" si="4"/>
        <v>KUFU-830</v>
      </c>
      <c r="AK175" s="54" t="s">
        <v>269</v>
      </c>
      <c r="AL175" s="54">
        <v>830</v>
      </c>
      <c r="AM175" s="54">
        <f t="shared" si="5"/>
        <v>83</v>
      </c>
      <c r="AN175" s="54" t="s">
        <v>1826</v>
      </c>
      <c r="AO175" s="54" t="s">
        <v>258</v>
      </c>
      <c r="AP175" s="54">
        <v>28</v>
      </c>
    </row>
    <row r="176" spans="21:42" x14ac:dyDescent="0.25">
      <c r="U176" s="72" t="s">
        <v>1169</v>
      </c>
      <c r="V176" s="54">
        <v>33.1</v>
      </c>
      <c r="W176" s="54">
        <v>1500</v>
      </c>
      <c r="Y176" s="72" t="s">
        <v>1673</v>
      </c>
      <c r="Z176" s="54">
        <v>30.8</v>
      </c>
      <c r="AA176" s="76">
        <v>250</v>
      </c>
      <c r="AC176" s="72" t="s">
        <v>1674</v>
      </c>
      <c r="AD176" s="54">
        <v>30.8</v>
      </c>
      <c r="AE176" s="76">
        <v>100</v>
      </c>
      <c r="AJ176" s="72" t="str">
        <f t="shared" si="4"/>
        <v>KUFU-840</v>
      </c>
      <c r="AK176" s="54" t="s">
        <v>269</v>
      </c>
      <c r="AL176" s="54">
        <v>840</v>
      </c>
      <c r="AM176" s="54">
        <f t="shared" si="5"/>
        <v>84</v>
      </c>
      <c r="AN176" s="54" t="s">
        <v>1826</v>
      </c>
      <c r="AO176" s="54" t="s">
        <v>258</v>
      </c>
      <c r="AP176" s="54">
        <v>28</v>
      </c>
    </row>
    <row r="177" spans="21:42" x14ac:dyDescent="0.25">
      <c r="U177" s="72" t="s">
        <v>1170</v>
      </c>
      <c r="V177" s="54">
        <v>39.1</v>
      </c>
      <c r="W177" s="54">
        <v>1500</v>
      </c>
      <c r="Y177" s="72" t="s">
        <v>1675</v>
      </c>
      <c r="Z177" s="54">
        <v>36.1</v>
      </c>
      <c r="AA177" s="76">
        <v>250</v>
      </c>
      <c r="AC177" s="72" t="s">
        <v>1676</v>
      </c>
      <c r="AD177" s="54">
        <v>36.1</v>
      </c>
      <c r="AE177" s="76">
        <v>100</v>
      </c>
      <c r="AJ177" s="72" t="str">
        <f t="shared" si="4"/>
        <v>KUFU-850</v>
      </c>
      <c r="AK177" s="54" t="s">
        <v>269</v>
      </c>
      <c r="AL177" s="54">
        <v>850</v>
      </c>
      <c r="AM177" s="54">
        <f t="shared" si="5"/>
        <v>85</v>
      </c>
      <c r="AN177" s="54" t="s">
        <v>1826</v>
      </c>
      <c r="AO177" s="54" t="s">
        <v>258</v>
      </c>
      <c r="AP177" s="54">
        <v>28</v>
      </c>
    </row>
    <row r="178" spans="21:42" x14ac:dyDescent="0.25">
      <c r="U178" s="72" t="s">
        <v>1171</v>
      </c>
      <c r="V178" s="54">
        <v>44.6</v>
      </c>
      <c r="W178" s="54">
        <v>1500</v>
      </c>
      <c r="Y178" s="72" t="s">
        <v>1677</v>
      </c>
      <c r="Z178" s="54">
        <v>41.5</v>
      </c>
      <c r="AA178" s="76">
        <v>250</v>
      </c>
      <c r="AC178" s="72" t="s">
        <v>1678</v>
      </c>
      <c r="AD178" s="54">
        <v>41.5</v>
      </c>
      <c r="AE178" s="76">
        <v>100</v>
      </c>
      <c r="AJ178" s="72" t="str">
        <f t="shared" ref="AJ178:AJ202" si="6">CONCATENATE("KUFU","-",AL178)</f>
        <v>KUFU-860</v>
      </c>
      <c r="AK178" s="54" t="s">
        <v>269</v>
      </c>
      <c r="AL178" s="54">
        <v>860</v>
      </c>
      <c r="AM178" s="54">
        <f t="shared" ref="AM178:AM202" si="7">AL178/10</f>
        <v>86</v>
      </c>
      <c r="AN178" s="54" t="s">
        <v>1826</v>
      </c>
      <c r="AO178" s="54" t="s">
        <v>258</v>
      </c>
      <c r="AP178" s="54">
        <v>28</v>
      </c>
    </row>
    <row r="179" spans="21:42" x14ac:dyDescent="0.25">
      <c r="U179" s="72" t="s">
        <v>1172</v>
      </c>
      <c r="V179" s="54">
        <v>53.3</v>
      </c>
      <c r="W179" s="54">
        <v>1500</v>
      </c>
      <c r="Y179" s="72" t="s">
        <v>1679</v>
      </c>
      <c r="Z179" s="54">
        <v>50.9</v>
      </c>
      <c r="AA179" s="76">
        <v>250</v>
      </c>
      <c r="AC179" s="72" t="s">
        <v>1680</v>
      </c>
      <c r="AD179" s="54">
        <v>50.9</v>
      </c>
      <c r="AE179" s="76">
        <v>100</v>
      </c>
      <c r="AJ179" s="72" t="str">
        <f t="shared" si="6"/>
        <v>KUFU-870</v>
      </c>
      <c r="AK179" s="54" t="s">
        <v>269</v>
      </c>
      <c r="AL179" s="54">
        <v>870</v>
      </c>
      <c r="AM179" s="54">
        <f t="shared" si="7"/>
        <v>87</v>
      </c>
      <c r="AN179" s="54" t="s">
        <v>1826</v>
      </c>
      <c r="AO179" s="54" t="s">
        <v>258</v>
      </c>
      <c r="AP179" s="54">
        <v>28</v>
      </c>
    </row>
    <row r="180" spans="21:42" ht="15.75" thickBot="1" x14ac:dyDescent="0.3">
      <c r="U180" s="79" t="s">
        <v>1173</v>
      </c>
      <c r="V180" s="77">
        <v>60.3</v>
      </c>
      <c r="W180" s="77">
        <v>1500</v>
      </c>
      <c r="Y180" s="79" t="s">
        <v>1681</v>
      </c>
      <c r="Z180" s="77">
        <v>57.6</v>
      </c>
      <c r="AA180" s="77">
        <v>250</v>
      </c>
      <c r="AC180" s="79" t="s">
        <v>1682</v>
      </c>
      <c r="AD180" s="77">
        <v>57.6</v>
      </c>
      <c r="AE180" s="77">
        <v>100</v>
      </c>
      <c r="AJ180" s="72" t="str">
        <f t="shared" si="6"/>
        <v>KUFU-880</v>
      </c>
      <c r="AK180" s="54" t="s">
        <v>269</v>
      </c>
      <c r="AL180" s="54">
        <v>880</v>
      </c>
      <c r="AM180" s="54">
        <f t="shared" si="7"/>
        <v>88</v>
      </c>
      <c r="AN180" s="54" t="s">
        <v>1826</v>
      </c>
      <c r="AO180" s="54" t="s">
        <v>258</v>
      </c>
      <c r="AP180" s="54">
        <v>28</v>
      </c>
    </row>
    <row r="181" spans="21:42" x14ac:dyDescent="0.25">
      <c r="U181" s="80" t="s">
        <v>1606</v>
      </c>
      <c r="V181" s="76">
        <v>14.2</v>
      </c>
      <c r="W181" s="76">
        <v>1500</v>
      </c>
      <c r="Y181" s="80" t="s">
        <v>1251</v>
      </c>
      <c r="Z181" s="76">
        <v>9</v>
      </c>
      <c r="AA181" s="76">
        <v>250</v>
      </c>
      <c r="AC181" s="80" t="s">
        <v>1416</v>
      </c>
      <c r="AD181" s="76">
        <v>8</v>
      </c>
      <c r="AE181" s="76">
        <v>100</v>
      </c>
      <c r="AJ181" s="72" t="str">
        <f t="shared" si="6"/>
        <v>KUFU-890</v>
      </c>
      <c r="AK181" s="54" t="s">
        <v>269</v>
      </c>
      <c r="AL181" s="54">
        <v>890</v>
      </c>
      <c r="AM181" s="54">
        <f t="shared" si="7"/>
        <v>89</v>
      </c>
      <c r="AN181" s="54" t="s">
        <v>1826</v>
      </c>
      <c r="AO181" s="54" t="s">
        <v>258</v>
      </c>
      <c r="AP181" s="54">
        <v>28</v>
      </c>
    </row>
    <row r="182" spans="21:42" x14ac:dyDescent="0.25">
      <c r="U182" s="72" t="s">
        <v>1607</v>
      </c>
      <c r="V182" s="54">
        <v>17.100000000000001</v>
      </c>
      <c r="W182" s="54">
        <v>1500</v>
      </c>
      <c r="Y182" s="72" t="s">
        <v>1252</v>
      </c>
      <c r="Z182" s="54">
        <v>10.8</v>
      </c>
      <c r="AA182" s="76">
        <v>250</v>
      </c>
      <c r="AC182" s="72" t="s">
        <v>1417</v>
      </c>
      <c r="AD182" s="54">
        <v>9.6</v>
      </c>
      <c r="AE182" s="76">
        <v>100</v>
      </c>
      <c r="AJ182" s="72" t="str">
        <f t="shared" si="6"/>
        <v>KUFU-900</v>
      </c>
      <c r="AK182" s="54" t="s">
        <v>269</v>
      </c>
      <c r="AL182" s="54">
        <v>900</v>
      </c>
      <c r="AM182" s="54">
        <f t="shared" si="7"/>
        <v>90</v>
      </c>
      <c r="AN182" s="54" t="s">
        <v>1826</v>
      </c>
      <c r="AO182" s="54" t="s">
        <v>258</v>
      </c>
      <c r="AP182" s="54">
        <v>28</v>
      </c>
    </row>
    <row r="183" spans="21:42" x14ac:dyDescent="0.25">
      <c r="U183" s="72" t="s">
        <v>1608</v>
      </c>
      <c r="V183" s="54">
        <v>19.8</v>
      </c>
      <c r="W183" s="54">
        <v>1500</v>
      </c>
      <c r="Y183" s="72" t="s">
        <v>1253</v>
      </c>
      <c r="Z183" s="54">
        <v>12.6</v>
      </c>
      <c r="AA183" s="76">
        <v>250</v>
      </c>
      <c r="AC183" s="72" t="s">
        <v>1418</v>
      </c>
      <c r="AD183" s="54">
        <v>11.2</v>
      </c>
      <c r="AE183" s="76">
        <v>100</v>
      </c>
      <c r="AJ183" s="72" t="str">
        <f t="shared" si="6"/>
        <v>KUFU-910</v>
      </c>
      <c r="AK183" s="54" t="s">
        <v>269</v>
      </c>
      <c r="AL183" s="54">
        <v>910</v>
      </c>
      <c r="AM183" s="54">
        <f t="shared" si="7"/>
        <v>91</v>
      </c>
      <c r="AN183" s="54" t="s">
        <v>1826</v>
      </c>
      <c r="AO183" s="54" t="s">
        <v>258</v>
      </c>
      <c r="AP183" s="54">
        <v>28</v>
      </c>
    </row>
    <row r="184" spans="21:42" x14ac:dyDescent="0.25">
      <c r="U184" s="72" t="s">
        <v>1609</v>
      </c>
      <c r="V184" s="54">
        <v>22.4</v>
      </c>
      <c r="W184" s="54">
        <v>1500</v>
      </c>
      <c r="Y184" s="72" t="s">
        <v>1254</v>
      </c>
      <c r="Z184" s="54">
        <v>14.4</v>
      </c>
      <c r="AA184" s="76">
        <v>250</v>
      </c>
      <c r="AC184" s="72" t="s">
        <v>1419</v>
      </c>
      <c r="AD184" s="54">
        <v>12.8</v>
      </c>
      <c r="AE184" s="76">
        <v>100</v>
      </c>
      <c r="AJ184" s="72" t="str">
        <f t="shared" si="6"/>
        <v>KUFU-920</v>
      </c>
      <c r="AK184" s="54" t="s">
        <v>269</v>
      </c>
      <c r="AL184" s="54">
        <v>920</v>
      </c>
      <c r="AM184" s="54">
        <f t="shared" si="7"/>
        <v>92</v>
      </c>
      <c r="AN184" s="54" t="s">
        <v>1826</v>
      </c>
      <c r="AO184" s="54" t="s">
        <v>258</v>
      </c>
      <c r="AP184" s="54">
        <v>28</v>
      </c>
    </row>
    <row r="185" spans="21:42" x14ac:dyDescent="0.25">
      <c r="U185" s="72" t="s">
        <v>1610</v>
      </c>
      <c r="V185" s="54">
        <v>25.1</v>
      </c>
      <c r="W185" s="54">
        <v>1500</v>
      </c>
      <c r="Y185" s="72" t="s">
        <v>1255</v>
      </c>
      <c r="Z185" s="54">
        <v>16.2</v>
      </c>
      <c r="AA185" s="76">
        <v>250</v>
      </c>
      <c r="AC185" s="72" t="s">
        <v>1420</v>
      </c>
      <c r="AD185" s="54">
        <v>16.2</v>
      </c>
      <c r="AE185" s="76">
        <v>100</v>
      </c>
      <c r="AJ185" s="72" t="str">
        <f t="shared" si="6"/>
        <v>KUFU-930</v>
      </c>
      <c r="AK185" s="54" t="s">
        <v>269</v>
      </c>
      <c r="AL185" s="54">
        <v>930</v>
      </c>
      <c r="AM185" s="54">
        <f t="shared" si="7"/>
        <v>93</v>
      </c>
      <c r="AN185" s="54" t="s">
        <v>1826</v>
      </c>
      <c r="AO185" s="54" t="s">
        <v>258</v>
      </c>
      <c r="AP185" s="54">
        <v>28</v>
      </c>
    </row>
    <row r="186" spans="21:42" x14ac:dyDescent="0.25">
      <c r="U186" s="72" t="s">
        <v>1611</v>
      </c>
      <c r="V186" s="54">
        <v>27.8</v>
      </c>
      <c r="W186" s="54">
        <v>1500</v>
      </c>
      <c r="Y186" s="72" t="s">
        <v>1256</v>
      </c>
      <c r="Z186" s="54">
        <v>18</v>
      </c>
      <c r="AA186" s="76">
        <v>250</v>
      </c>
      <c r="AC186" s="72" t="s">
        <v>1421</v>
      </c>
      <c r="AD186" s="54">
        <v>18</v>
      </c>
      <c r="AE186" s="76">
        <v>100</v>
      </c>
      <c r="AJ186" s="72" t="str">
        <f t="shared" si="6"/>
        <v>KUFU-940</v>
      </c>
      <c r="AK186" s="54" t="s">
        <v>269</v>
      </c>
      <c r="AL186" s="54">
        <v>940</v>
      </c>
      <c r="AM186" s="54">
        <f t="shared" si="7"/>
        <v>94</v>
      </c>
      <c r="AN186" s="54" t="s">
        <v>1826</v>
      </c>
      <c r="AO186" s="54" t="s">
        <v>258</v>
      </c>
      <c r="AP186" s="54">
        <v>28</v>
      </c>
    </row>
    <row r="187" spans="21:42" x14ac:dyDescent="0.25">
      <c r="U187" s="72" t="s">
        <v>1612</v>
      </c>
      <c r="V187" s="54">
        <v>33.1</v>
      </c>
      <c r="W187" s="54">
        <v>1500</v>
      </c>
      <c r="Y187" s="72" t="s">
        <v>1257</v>
      </c>
      <c r="Z187" s="54">
        <v>22</v>
      </c>
      <c r="AA187" s="76">
        <v>250</v>
      </c>
      <c r="AC187" s="72" t="s">
        <v>1422</v>
      </c>
      <c r="AD187" s="54">
        <v>22</v>
      </c>
      <c r="AE187" s="76">
        <v>100</v>
      </c>
      <c r="AJ187" s="72" t="str">
        <f t="shared" si="6"/>
        <v>KUFU-950</v>
      </c>
      <c r="AK187" s="54" t="s">
        <v>269</v>
      </c>
      <c r="AL187" s="54">
        <v>950</v>
      </c>
      <c r="AM187" s="54">
        <f t="shared" si="7"/>
        <v>95</v>
      </c>
      <c r="AN187" s="54" t="s">
        <v>1826</v>
      </c>
      <c r="AO187" s="54" t="s">
        <v>258</v>
      </c>
      <c r="AP187" s="54">
        <v>28</v>
      </c>
    </row>
    <row r="188" spans="21:42" x14ac:dyDescent="0.25">
      <c r="U188" s="72" t="s">
        <v>1613</v>
      </c>
      <c r="V188" s="54">
        <v>39.1</v>
      </c>
      <c r="W188" s="54">
        <v>1500</v>
      </c>
      <c r="Y188" s="72" t="s">
        <v>1258</v>
      </c>
      <c r="Z188" s="54">
        <v>26</v>
      </c>
      <c r="AA188" s="76">
        <v>250</v>
      </c>
      <c r="AC188" s="72" t="s">
        <v>1423</v>
      </c>
      <c r="AD188" s="54">
        <v>26</v>
      </c>
      <c r="AE188" s="76">
        <v>100</v>
      </c>
      <c r="AJ188" s="72" t="str">
        <f t="shared" si="6"/>
        <v>KUFU-960</v>
      </c>
      <c r="AK188" s="54" t="s">
        <v>269</v>
      </c>
      <c r="AL188" s="54">
        <v>960</v>
      </c>
      <c r="AM188" s="54">
        <f t="shared" si="7"/>
        <v>96</v>
      </c>
      <c r="AN188" s="54" t="s">
        <v>1826</v>
      </c>
      <c r="AO188" s="54" t="s">
        <v>258</v>
      </c>
      <c r="AP188" s="54">
        <v>28</v>
      </c>
    </row>
    <row r="189" spans="21:42" x14ac:dyDescent="0.25">
      <c r="U189" s="72" t="s">
        <v>1614</v>
      </c>
      <c r="V189" s="54">
        <v>44.6</v>
      </c>
      <c r="W189" s="54">
        <v>1500</v>
      </c>
      <c r="Y189" s="72" t="s">
        <v>1259</v>
      </c>
      <c r="Z189" s="54">
        <v>30</v>
      </c>
      <c r="AA189" s="76">
        <v>250</v>
      </c>
      <c r="AC189" s="72" t="s">
        <v>1424</v>
      </c>
      <c r="AD189" s="54">
        <v>30</v>
      </c>
      <c r="AE189" s="76">
        <v>100</v>
      </c>
      <c r="AJ189" s="72" t="str">
        <f t="shared" si="6"/>
        <v>KUFU-970</v>
      </c>
      <c r="AK189" s="54" t="s">
        <v>269</v>
      </c>
      <c r="AL189" s="54">
        <v>970</v>
      </c>
      <c r="AM189" s="54">
        <f t="shared" si="7"/>
        <v>97</v>
      </c>
      <c r="AN189" s="54" t="s">
        <v>1826</v>
      </c>
      <c r="AO189" s="54" t="s">
        <v>258</v>
      </c>
      <c r="AP189" s="54">
        <v>28</v>
      </c>
    </row>
    <row r="190" spans="21:42" x14ac:dyDescent="0.25">
      <c r="U190" s="72" t="s">
        <v>1615</v>
      </c>
      <c r="V190" s="54">
        <v>53.3</v>
      </c>
      <c r="W190" s="54">
        <v>1500</v>
      </c>
      <c r="Y190" s="72" t="s">
        <v>1260</v>
      </c>
      <c r="Z190" s="54">
        <v>37.4</v>
      </c>
      <c r="AA190" s="76">
        <v>250</v>
      </c>
      <c r="AC190" s="72" t="s">
        <v>1425</v>
      </c>
      <c r="AD190" s="54">
        <v>37.4</v>
      </c>
      <c r="AE190" s="76">
        <v>100</v>
      </c>
      <c r="AJ190" s="72" t="str">
        <f t="shared" si="6"/>
        <v>KUFU-980</v>
      </c>
      <c r="AK190" s="54" t="s">
        <v>269</v>
      </c>
      <c r="AL190" s="54">
        <v>980</v>
      </c>
      <c r="AM190" s="54">
        <f t="shared" si="7"/>
        <v>98</v>
      </c>
      <c r="AN190" s="54" t="s">
        <v>1826</v>
      </c>
      <c r="AO190" s="54" t="s">
        <v>258</v>
      </c>
      <c r="AP190" s="54">
        <v>28</v>
      </c>
    </row>
    <row r="191" spans="21:42" ht="15.75" thickBot="1" x14ac:dyDescent="0.3">
      <c r="U191" s="79" t="s">
        <v>1616</v>
      </c>
      <c r="V191" s="77">
        <v>60.3</v>
      </c>
      <c r="W191" s="77">
        <v>1500</v>
      </c>
      <c r="Y191" s="79" t="s">
        <v>1261</v>
      </c>
      <c r="Z191" s="77">
        <v>44</v>
      </c>
      <c r="AA191" s="77">
        <v>250</v>
      </c>
      <c r="AC191" s="79" t="s">
        <v>1426</v>
      </c>
      <c r="AD191" s="77">
        <v>44</v>
      </c>
      <c r="AE191" s="77">
        <v>100</v>
      </c>
      <c r="AJ191" s="72" t="str">
        <f t="shared" si="6"/>
        <v>KUFU-990</v>
      </c>
      <c r="AK191" s="54" t="s">
        <v>269</v>
      </c>
      <c r="AL191" s="54">
        <v>990</v>
      </c>
      <c r="AM191" s="54">
        <f t="shared" si="7"/>
        <v>99</v>
      </c>
      <c r="AN191" s="54" t="s">
        <v>1826</v>
      </c>
      <c r="AO191" s="54" t="s">
        <v>258</v>
      </c>
      <c r="AP191" s="54">
        <v>28</v>
      </c>
    </row>
    <row r="192" spans="21:42" x14ac:dyDescent="0.25">
      <c r="U192" s="72" t="s">
        <v>1174</v>
      </c>
      <c r="V192" s="54">
        <v>14.2</v>
      </c>
      <c r="W192" s="54">
        <v>1500</v>
      </c>
      <c r="Y192" s="72" t="s">
        <v>1262</v>
      </c>
      <c r="Z192" s="54">
        <v>10</v>
      </c>
      <c r="AA192" s="54">
        <v>250</v>
      </c>
      <c r="AC192" s="80" t="s">
        <v>1683</v>
      </c>
      <c r="AD192" s="76">
        <v>12.6</v>
      </c>
      <c r="AE192" s="76">
        <v>100</v>
      </c>
      <c r="AJ192" s="72" t="str">
        <f t="shared" si="6"/>
        <v>KUFU-1000</v>
      </c>
      <c r="AK192" s="54" t="s">
        <v>269</v>
      </c>
      <c r="AL192" s="54">
        <v>1000</v>
      </c>
      <c r="AM192" s="54">
        <f t="shared" si="7"/>
        <v>100</v>
      </c>
      <c r="AN192" s="54" t="s">
        <v>1826</v>
      </c>
      <c r="AO192" s="54" t="s">
        <v>258</v>
      </c>
      <c r="AP192" s="54">
        <v>28</v>
      </c>
    </row>
    <row r="193" spans="21:42" x14ac:dyDescent="0.25">
      <c r="U193" s="72" t="s">
        <v>1175</v>
      </c>
      <c r="V193" s="54">
        <v>17.100000000000001</v>
      </c>
      <c r="W193" s="54">
        <v>1500</v>
      </c>
      <c r="Y193" s="72" t="s">
        <v>1263</v>
      </c>
      <c r="Z193" s="54">
        <v>12</v>
      </c>
      <c r="AA193" s="54">
        <v>250</v>
      </c>
      <c r="AC193" s="72" t="s">
        <v>1684</v>
      </c>
      <c r="AD193" s="54">
        <v>14.8</v>
      </c>
      <c r="AE193" s="76">
        <v>100</v>
      </c>
      <c r="AJ193" s="72" t="str">
        <f t="shared" si="6"/>
        <v>KUFU-1010</v>
      </c>
      <c r="AK193" s="54" t="s">
        <v>269</v>
      </c>
      <c r="AL193" s="54">
        <v>1010</v>
      </c>
      <c r="AM193" s="54">
        <f t="shared" si="7"/>
        <v>101</v>
      </c>
      <c r="AN193" s="54" t="s">
        <v>1826</v>
      </c>
      <c r="AO193" s="54" t="s">
        <v>258</v>
      </c>
      <c r="AP193" s="54">
        <v>28</v>
      </c>
    </row>
    <row r="194" spans="21:42" x14ac:dyDescent="0.25">
      <c r="U194" s="72" t="s">
        <v>1176</v>
      </c>
      <c r="V194" s="54">
        <v>19.8</v>
      </c>
      <c r="W194" s="54">
        <v>1500</v>
      </c>
      <c r="Y194" s="72" t="s">
        <v>1264</v>
      </c>
      <c r="Z194" s="54">
        <v>14</v>
      </c>
      <c r="AA194" s="54">
        <v>250</v>
      </c>
      <c r="AC194" s="72" t="s">
        <v>1685</v>
      </c>
      <c r="AD194" s="54">
        <v>16.899999999999999</v>
      </c>
      <c r="AE194" s="76">
        <v>100</v>
      </c>
      <c r="AJ194" s="72" t="str">
        <f t="shared" si="6"/>
        <v>KUFU-1020</v>
      </c>
      <c r="AK194" s="54" t="s">
        <v>269</v>
      </c>
      <c r="AL194" s="54">
        <v>1020</v>
      </c>
      <c r="AM194" s="54">
        <f t="shared" si="7"/>
        <v>102</v>
      </c>
      <c r="AN194" s="54" t="s">
        <v>1826</v>
      </c>
      <c r="AO194" s="54" t="s">
        <v>258</v>
      </c>
      <c r="AP194" s="54">
        <v>28</v>
      </c>
    </row>
    <row r="195" spans="21:42" x14ac:dyDescent="0.25">
      <c r="U195" s="72" t="s">
        <v>1177</v>
      </c>
      <c r="V195" s="54">
        <v>22.4</v>
      </c>
      <c r="W195" s="54">
        <v>1500</v>
      </c>
      <c r="Y195" s="72" t="s">
        <v>1265</v>
      </c>
      <c r="Z195" s="54">
        <v>16</v>
      </c>
      <c r="AA195" s="54">
        <v>250</v>
      </c>
      <c r="AC195" s="72" t="s">
        <v>1686</v>
      </c>
      <c r="AD195" s="54">
        <v>19.100000000000001</v>
      </c>
      <c r="AE195" s="76">
        <v>100</v>
      </c>
      <c r="AJ195" s="72" t="str">
        <f t="shared" si="6"/>
        <v>KUFU-1030</v>
      </c>
      <c r="AK195" s="54" t="s">
        <v>269</v>
      </c>
      <c r="AL195" s="54">
        <v>1030</v>
      </c>
      <c r="AM195" s="54">
        <f t="shared" si="7"/>
        <v>103</v>
      </c>
      <c r="AN195" s="54" t="s">
        <v>1826</v>
      </c>
      <c r="AO195" s="54" t="s">
        <v>258</v>
      </c>
      <c r="AP195" s="54">
        <v>28</v>
      </c>
    </row>
    <row r="196" spans="21:42" x14ac:dyDescent="0.25">
      <c r="U196" s="72" t="s">
        <v>1178</v>
      </c>
      <c r="V196" s="54">
        <v>25.1</v>
      </c>
      <c r="W196" s="54">
        <v>1500</v>
      </c>
      <c r="Y196" s="72" t="s">
        <v>1266</v>
      </c>
      <c r="Z196" s="54">
        <v>25.2</v>
      </c>
      <c r="AA196" s="54">
        <v>250</v>
      </c>
      <c r="AC196" s="72" t="s">
        <v>1687</v>
      </c>
      <c r="AD196" s="54">
        <v>23.3</v>
      </c>
      <c r="AE196" s="76">
        <v>100</v>
      </c>
      <c r="AJ196" s="72" t="str">
        <f t="shared" si="6"/>
        <v>KUFU-1040</v>
      </c>
      <c r="AK196" s="54" t="s">
        <v>269</v>
      </c>
      <c r="AL196" s="54">
        <v>1040</v>
      </c>
      <c r="AM196" s="54">
        <f t="shared" si="7"/>
        <v>104</v>
      </c>
      <c r="AN196" s="54" t="s">
        <v>1826</v>
      </c>
      <c r="AO196" s="54" t="s">
        <v>258</v>
      </c>
      <c r="AP196" s="54">
        <v>28</v>
      </c>
    </row>
    <row r="197" spans="21:42" x14ac:dyDescent="0.25">
      <c r="U197" s="72" t="s">
        <v>1179</v>
      </c>
      <c r="V197" s="54">
        <v>27.8</v>
      </c>
      <c r="W197" s="54">
        <v>1500</v>
      </c>
      <c r="Y197" s="72" t="s">
        <v>1267</v>
      </c>
      <c r="Z197" s="54">
        <v>28</v>
      </c>
      <c r="AA197" s="54">
        <v>250</v>
      </c>
      <c r="AC197" s="72" t="s">
        <v>1688</v>
      </c>
      <c r="AD197" s="54">
        <v>25.7</v>
      </c>
      <c r="AE197" s="76">
        <v>100</v>
      </c>
      <c r="AJ197" s="72" t="str">
        <f t="shared" si="6"/>
        <v>KUFU-1050</v>
      </c>
      <c r="AK197" s="54" t="s">
        <v>269</v>
      </c>
      <c r="AL197" s="54">
        <v>1050</v>
      </c>
      <c r="AM197" s="54">
        <f t="shared" si="7"/>
        <v>105</v>
      </c>
      <c r="AN197" s="54" t="s">
        <v>1826</v>
      </c>
      <c r="AO197" s="54" t="s">
        <v>258</v>
      </c>
      <c r="AP197" s="54">
        <v>28</v>
      </c>
    </row>
    <row r="198" spans="21:42" x14ac:dyDescent="0.25">
      <c r="U198" s="72" t="s">
        <v>1180</v>
      </c>
      <c r="V198" s="54">
        <v>33.1</v>
      </c>
      <c r="W198" s="54">
        <v>1500</v>
      </c>
      <c r="Y198" s="72" t="s">
        <v>1268</v>
      </c>
      <c r="Z198" s="54">
        <v>39.6</v>
      </c>
      <c r="AA198" s="54">
        <v>250</v>
      </c>
      <c r="AC198" s="72" t="s">
        <v>1689</v>
      </c>
      <c r="AD198" s="54">
        <v>30.8</v>
      </c>
      <c r="AE198" s="76">
        <v>100</v>
      </c>
      <c r="AJ198" s="72" t="str">
        <f t="shared" si="6"/>
        <v>KUFU-1060</v>
      </c>
      <c r="AK198" s="54" t="s">
        <v>269</v>
      </c>
      <c r="AL198" s="54">
        <v>1060</v>
      </c>
      <c r="AM198" s="54">
        <f t="shared" si="7"/>
        <v>106</v>
      </c>
      <c r="AN198" s="54" t="s">
        <v>1826</v>
      </c>
      <c r="AO198" s="54" t="s">
        <v>258</v>
      </c>
      <c r="AP198" s="54">
        <v>28</v>
      </c>
    </row>
    <row r="199" spans="21:42" x14ac:dyDescent="0.25">
      <c r="U199" s="72" t="s">
        <v>1181</v>
      </c>
      <c r="V199" s="54">
        <v>39.1</v>
      </c>
      <c r="W199" s="54">
        <v>1500</v>
      </c>
      <c r="Y199" s="72" t="s">
        <v>1269</v>
      </c>
      <c r="Z199" s="54">
        <v>46.8</v>
      </c>
      <c r="AA199" s="54">
        <v>250</v>
      </c>
      <c r="AC199" s="72" t="s">
        <v>1690</v>
      </c>
      <c r="AD199" s="54">
        <v>36.1</v>
      </c>
      <c r="AE199" s="76">
        <v>100</v>
      </c>
      <c r="AJ199" s="72" t="str">
        <f t="shared" si="6"/>
        <v>KUFU-1070</v>
      </c>
      <c r="AK199" s="54" t="s">
        <v>269</v>
      </c>
      <c r="AL199" s="54">
        <v>1070</v>
      </c>
      <c r="AM199" s="54">
        <f t="shared" si="7"/>
        <v>107</v>
      </c>
      <c r="AN199" s="54" t="s">
        <v>1826</v>
      </c>
      <c r="AO199" s="54" t="s">
        <v>258</v>
      </c>
      <c r="AP199" s="54">
        <v>28</v>
      </c>
    </row>
    <row r="200" spans="21:42" x14ac:dyDescent="0.25">
      <c r="U200" s="72" t="s">
        <v>1182</v>
      </c>
      <c r="V200" s="54">
        <v>44.6</v>
      </c>
      <c r="W200" s="54">
        <v>1500</v>
      </c>
      <c r="Y200" s="72" t="s">
        <v>1270</v>
      </c>
      <c r="Z200" s="54">
        <v>54</v>
      </c>
      <c r="AA200" s="54">
        <v>250</v>
      </c>
      <c r="AC200" s="72" t="s">
        <v>1691</v>
      </c>
      <c r="AD200" s="54">
        <v>41.5</v>
      </c>
      <c r="AE200" s="76">
        <v>100</v>
      </c>
      <c r="AJ200" s="72" t="str">
        <f t="shared" si="6"/>
        <v>KUFU-1080</v>
      </c>
      <c r="AK200" s="54" t="s">
        <v>269</v>
      </c>
      <c r="AL200" s="54">
        <v>1080</v>
      </c>
      <c r="AM200" s="54">
        <f t="shared" si="7"/>
        <v>108</v>
      </c>
      <c r="AN200" s="54" t="s">
        <v>1826</v>
      </c>
      <c r="AO200" s="54" t="s">
        <v>258</v>
      </c>
      <c r="AP200" s="54">
        <v>28</v>
      </c>
    </row>
    <row r="201" spans="21:42" x14ac:dyDescent="0.25">
      <c r="U201" s="72" t="s">
        <v>1183</v>
      </c>
      <c r="V201" s="54">
        <v>53.3</v>
      </c>
      <c r="W201" s="54">
        <v>1500</v>
      </c>
      <c r="Y201" s="72" t="s">
        <v>1271</v>
      </c>
      <c r="Z201" s="54">
        <v>74.8</v>
      </c>
      <c r="AA201" s="54">
        <v>250</v>
      </c>
      <c r="AC201" s="72" t="s">
        <v>1692</v>
      </c>
      <c r="AD201" s="54">
        <v>50.9</v>
      </c>
      <c r="AE201" s="76">
        <v>100</v>
      </c>
      <c r="AJ201" s="72" t="str">
        <f t="shared" si="6"/>
        <v>KUFU-1090</v>
      </c>
      <c r="AK201" s="54" t="s">
        <v>269</v>
      </c>
      <c r="AL201" s="54">
        <v>1090</v>
      </c>
      <c r="AM201" s="54">
        <f t="shared" si="7"/>
        <v>109</v>
      </c>
      <c r="AN201" s="54" t="s">
        <v>1826</v>
      </c>
      <c r="AO201" s="54" t="s">
        <v>258</v>
      </c>
      <c r="AP201" s="54">
        <v>28</v>
      </c>
    </row>
    <row r="202" spans="21:42" ht="15.75" thickBot="1" x14ac:dyDescent="0.3">
      <c r="U202" s="79" t="s">
        <v>1184</v>
      </c>
      <c r="V202" s="77">
        <v>60.3</v>
      </c>
      <c r="W202" s="77">
        <v>1500</v>
      </c>
      <c r="Y202" s="79" t="s">
        <v>1272</v>
      </c>
      <c r="Z202" s="77">
        <v>88</v>
      </c>
      <c r="AA202" s="77">
        <v>250</v>
      </c>
      <c r="AC202" s="79" t="s">
        <v>1693</v>
      </c>
      <c r="AD202" s="77">
        <v>57.6</v>
      </c>
      <c r="AE202" s="77">
        <v>100</v>
      </c>
      <c r="AJ202" s="79" t="str">
        <f t="shared" si="6"/>
        <v>KUFU-1100</v>
      </c>
      <c r="AK202" s="77" t="s">
        <v>269</v>
      </c>
      <c r="AL202" s="77">
        <v>1100</v>
      </c>
      <c r="AM202" s="77">
        <f t="shared" si="7"/>
        <v>110</v>
      </c>
      <c r="AN202" s="77" t="s">
        <v>1826</v>
      </c>
      <c r="AO202" s="77" t="s">
        <v>258</v>
      </c>
      <c r="AP202" s="77">
        <v>28</v>
      </c>
    </row>
    <row r="203" spans="21:42" x14ac:dyDescent="0.25">
      <c r="U203" s="80" t="s">
        <v>1185</v>
      </c>
      <c r="V203" s="76">
        <v>12.6</v>
      </c>
      <c r="W203" s="76">
        <v>250</v>
      </c>
      <c r="Y203" s="80" t="s">
        <v>1617</v>
      </c>
      <c r="Z203" s="76">
        <v>10</v>
      </c>
      <c r="AA203" s="76">
        <v>250</v>
      </c>
      <c r="AC203" s="80" t="s">
        <v>1427</v>
      </c>
      <c r="AD203" s="76">
        <v>8</v>
      </c>
      <c r="AE203" s="76">
        <v>100</v>
      </c>
      <c r="AJ203" s="80" t="str">
        <f>CONCATENATE("SUNO-mini","-",AL203)</f>
        <v>SUNO-mini-40</v>
      </c>
      <c r="AK203" s="76" t="s">
        <v>269</v>
      </c>
      <c r="AL203" s="76">
        <v>40</v>
      </c>
      <c r="AM203" s="76">
        <f>AL203/10</f>
        <v>4</v>
      </c>
      <c r="AN203" s="76" t="s">
        <v>1827</v>
      </c>
      <c r="AO203" s="76" t="s">
        <v>265</v>
      </c>
      <c r="AP203" s="76">
        <v>0</v>
      </c>
    </row>
    <row r="204" spans="21:42" x14ac:dyDescent="0.25">
      <c r="U204" s="72" t="s">
        <v>1186</v>
      </c>
      <c r="V204" s="54">
        <v>14.8</v>
      </c>
      <c r="W204" s="76">
        <v>250</v>
      </c>
      <c r="Y204" s="72" t="s">
        <v>1618</v>
      </c>
      <c r="Z204" s="54">
        <v>12</v>
      </c>
      <c r="AA204" s="54">
        <v>250</v>
      </c>
      <c r="AC204" s="72" t="s">
        <v>1428</v>
      </c>
      <c r="AD204" s="54">
        <v>9.6</v>
      </c>
      <c r="AE204" s="76">
        <v>100</v>
      </c>
      <c r="AJ204" s="72" t="str">
        <f t="shared" ref="AJ204:AJ205" si="8">CONCATENATE("SUNO-mini","-",AL204)</f>
        <v>SUNO-mini-50</v>
      </c>
      <c r="AK204" s="54" t="s">
        <v>269</v>
      </c>
      <c r="AL204" s="54">
        <v>50</v>
      </c>
      <c r="AM204" s="54">
        <f t="shared" ref="AM204:AM205" si="9">AL204/10</f>
        <v>5</v>
      </c>
      <c r="AN204" s="54" t="s">
        <v>1827</v>
      </c>
      <c r="AO204" s="54" t="s">
        <v>265</v>
      </c>
      <c r="AP204" s="54">
        <v>0</v>
      </c>
    </row>
    <row r="205" spans="21:42" ht="15.75" thickBot="1" x14ac:dyDescent="0.3">
      <c r="U205" s="72" t="s">
        <v>1187</v>
      </c>
      <c r="V205" s="54">
        <v>16.899999999999999</v>
      </c>
      <c r="W205" s="76">
        <v>250</v>
      </c>
      <c r="Y205" s="72" t="s">
        <v>1619</v>
      </c>
      <c r="Z205" s="54">
        <v>14</v>
      </c>
      <c r="AA205" s="54">
        <v>250</v>
      </c>
      <c r="AC205" s="72" t="s">
        <v>1429</v>
      </c>
      <c r="AD205" s="54">
        <v>11.2</v>
      </c>
      <c r="AE205" s="76">
        <v>100</v>
      </c>
      <c r="AJ205" s="79" t="str">
        <f t="shared" si="8"/>
        <v>SUNO-mini-60</v>
      </c>
      <c r="AK205" s="77" t="s">
        <v>269</v>
      </c>
      <c r="AL205" s="77">
        <v>60</v>
      </c>
      <c r="AM205" s="77">
        <f t="shared" si="9"/>
        <v>6</v>
      </c>
      <c r="AN205" s="77" t="s">
        <v>1827</v>
      </c>
      <c r="AO205" s="77" t="s">
        <v>265</v>
      </c>
      <c r="AP205" s="77">
        <v>0</v>
      </c>
    </row>
    <row r="206" spans="21:42" x14ac:dyDescent="0.25">
      <c r="U206" s="72" t="s">
        <v>1188</v>
      </c>
      <c r="V206" s="54">
        <v>19.100000000000001</v>
      </c>
      <c r="W206" s="76">
        <v>250</v>
      </c>
      <c r="Y206" s="72" t="s">
        <v>1620</v>
      </c>
      <c r="Z206" s="54">
        <v>16</v>
      </c>
      <c r="AA206" s="54">
        <v>250</v>
      </c>
      <c r="AC206" s="72" t="s">
        <v>1430</v>
      </c>
      <c r="AD206" s="54">
        <v>12.8</v>
      </c>
      <c r="AE206" s="76">
        <v>100</v>
      </c>
      <c r="AJ206" s="80" t="str">
        <f>CONCATENATE("KUFU-mini","-",AL206)</f>
        <v>KUFU-mini-20</v>
      </c>
      <c r="AK206" s="76" t="s">
        <v>269</v>
      </c>
      <c r="AL206" s="76">
        <v>20</v>
      </c>
      <c r="AM206" s="76">
        <f>AL206/10</f>
        <v>2</v>
      </c>
      <c r="AN206" s="76" t="s">
        <v>1826</v>
      </c>
      <c r="AO206" s="76" t="s">
        <v>259</v>
      </c>
      <c r="AP206" s="76">
        <v>40</v>
      </c>
    </row>
    <row r="207" spans="21:42" x14ac:dyDescent="0.25">
      <c r="U207" s="72" t="s">
        <v>1189</v>
      </c>
      <c r="V207" s="54">
        <v>23.3</v>
      </c>
      <c r="W207" s="76">
        <v>250</v>
      </c>
      <c r="Y207" s="72" t="s">
        <v>1621</v>
      </c>
      <c r="Z207" s="54">
        <v>25.2</v>
      </c>
      <c r="AA207" s="54">
        <v>250</v>
      </c>
      <c r="AC207" s="72" t="s">
        <v>1431</v>
      </c>
      <c r="AD207" s="54">
        <v>16.2</v>
      </c>
      <c r="AE207" s="76">
        <v>100</v>
      </c>
      <c r="AJ207" s="72" t="str">
        <f t="shared" ref="AJ207:AJ212" si="10">CONCATENATE("KUFU-mini","-",AL207)</f>
        <v>KUFU-mini-25</v>
      </c>
      <c r="AK207" s="54" t="s">
        <v>269</v>
      </c>
      <c r="AL207" s="54">
        <v>25</v>
      </c>
      <c r="AM207" s="54">
        <f t="shared" ref="AM207:AM270" si="11">AL207/10</f>
        <v>2.5</v>
      </c>
      <c r="AN207" s="54" t="s">
        <v>1826</v>
      </c>
      <c r="AO207" s="54" t="s">
        <v>259</v>
      </c>
      <c r="AP207" s="54">
        <v>40</v>
      </c>
    </row>
    <row r="208" spans="21:42" x14ac:dyDescent="0.25">
      <c r="U208" s="72" t="s">
        <v>1190</v>
      </c>
      <c r="V208" s="54">
        <v>25.7</v>
      </c>
      <c r="W208" s="76">
        <v>250</v>
      </c>
      <c r="Y208" s="72" t="s">
        <v>1622</v>
      </c>
      <c r="Z208" s="54">
        <v>28</v>
      </c>
      <c r="AA208" s="54">
        <v>250</v>
      </c>
      <c r="AC208" s="72" t="s">
        <v>1432</v>
      </c>
      <c r="AD208" s="54">
        <v>18</v>
      </c>
      <c r="AE208" s="76">
        <v>100</v>
      </c>
      <c r="AJ208" s="72" t="str">
        <f t="shared" si="10"/>
        <v>KUFU-mini-30</v>
      </c>
      <c r="AK208" s="54" t="s">
        <v>269</v>
      </c>
      <c r="AL208" s="54">
        <v>30</v>
      </c>
      <c r="AM208" s="54">
        <f t="shared" si="11"/>
        <v>3</v>
      </c>
      <c r="AN208" s="54" t="s">
        <v>1826</v>
      </c>
      <c r="AO208" s="54" t="s">
        <v>259</v>
      </c>
      <c r="AP208" s="54">
        <v>40</v>
      </c>
    </row>
    <row r="209" spans="21:42" x14ac:dyDescent="0.25">
      <c r="U209" s="72" t="s">
        <v>1191</v>
      </c>
      <c r="V209" s="54">
        <v>30.8</v>
      </c>
      <c r="W209" s="76">
        <v>250</v>
      </c>
      <c r="Y209" s="72" t="s">
        <v>1623</v>
      </c>
      <c r="Z209" s="54">
        <v>39.6</v>
      </c>
      <c r="AA209" s="54">
        <v>250</v>
      </c>
      <c r="AC209" s="72" t="s">
        <v>1433</v>
      </c>
      <c r="AD209" s="54">
        <v>22</v>
      </c>
      <c r="AE209" s="76">
        <v>100</v>
      </c>
      <c r="AJ209" s="72" t="str">
        <f t="shared" si="10"/>
        <v>KUFU-mini-35</v>
      </c>
      <c r="AK209" s="54" t="s">
        <v>269</v>
      </c>
      <c r="AL209" s="54">
        <v>35</v>
      </c>
      <c r="AM209" s="54">
        <f t="shared" si="11"/>
        <v>3.5</v>
      </c>
      <c r="AN209" s="54" t="s">
        <v>1826</v>
      </c>
      <c r="AO209" s="54" t="s">
        <v>259</v>
      </c>
      <c r="AP209" s="54">
        <v>40</v>
      </c>
    </row>
    <row r="210" spans="21:42" x14ac:dyDescent="0.25">
      <c r="U210" s="72" t="s">
        <v>1192</v>
      </c>
      <c r="V210" s="54">
        <v>36.1</v>
      </c>
      <c r="W210" s="76">
        <v>250</v>
      </c>
      <c r="Y210" s="72" t="s">
        <v>1624</v>
      </c>
      <c r="Z210" s="54">
        <v>46.8</v>
      </c>
      <c r="AA210" s="54">
        <v>250</v>
      </c>
      <c r="AC210" s="72" t="s">
        <v>1434</v>
      </c>
      <c r="AD210" s="54">
        <v>26</v>
      </c>
      <c r="AE210" s="76">
        <v>100</v>
      </c>
      <c r="AJ210" s="72" t="str">
        <f t="shared" si="10"/>
        <v>KUFU-mini-40</v>
      </c>
      <c r="AK210" s="54" t="s">
        <v>269</v>
      </c>
      <c r="AL210" s="54">
        <v>40</v>
      </c>
      <c r="AM210" s="54">
        <f t="shared" si="11"/>
        <v>4</v>
      </c>
      <c r="AN210" s="54" t="s">
        <v>1826</v>
      </c>
      <c r="AO210" s="54" t="s">
        <v>259</v>
      </c>
      <c r="AP210" s="54">
        <v>40</v>
      </c>
    </row>
    <row r="211" spans="21:42" x14ac:dyDescent="0.25">
      <c r="U211" s="72" t="s">
        <v>1193</v>
      </c>
      <c r="V211" s="54">
        <v>41.5</v>
      </c>
      <c r="W211" s="76">
        <v>250</v>
      </c>
      <c r="Y211" s="72" t="s">
        <v>1625</v>
      </c>
      <c r="Z211" s="54">
        <v>54</v>
      </c>
      <c r="AA211" s="54">
        <v>250</v>
      </c>
      <c r="AC211" s="72" t="s">
        <v>1435</v>
      </c>
      <c r="AD211" s="54">
        <v>30</v>
      </c>
      <c r="AE211" s="76">
        <v>100</v>
      </c>
      <c r="AJ211" s="72" t="str">
        <f t="shared" si="10"/>
        <v>KUFU-mini-50</v>
      </c>
      <c r="AK211" s="54" t="s">
        <v>269</v>
      </c>
      <c r="AL211" s="54">
        <v>50</v>
      </c>
      <c r="AM211" s="54">
        <f t="shared" si="11"/>
        <v>5</v>
      </c>
      <c r="AN211" s="54" t="s">
        <v>1826</v>
      </c>
      <c r="AO211" s="54" t="s">
        <v>259</v>
      </c>
      <c r="AP211" s="54">
        <v>40</v>
      </c>
    </row>
    <row r="212" spans="21:42" ht="15.75" thickBot="1" x14ac:dyDescent="0.3">
      <c r="U212" s="72" t="s">
        <v>1194</v>
      </c>
      <c r="V212" s="54">
        <v>50.9</v>
      </c>
      <c r="W212" s="76">
        <v>250</v>
      </c>
      <c r="Y212" s="72" t="s">
        <v>1626</v>
      </c>
      <c r="Z212" s="54">
        <v>74.8</v>
      </c>
      <c r="AA212" s="54">
        <v>250</v>
      </c>
      <c r="AC212" s="72" t="s">
        <v>1436</v>
      </c>
      <c r="AD212" s="54">
        <v>37.4</v>
      </c>
      <c r="AE212" s="76">
        <v>100</v>
      </c>
      <c r="AJ212" s="79" t="str">
        <f t="shared" si="10"/>
        <v>KUFU-mini-60</v>
      </c>
      <c r="AK212" s="77" t="s">
        <v>269</v>
      </c>
      <c r="AL212" s="77">
        <v>60</v>
      </c>
      <c r="AM212" s="77">
        <f t="shared" si="11"/>
        <v>6</v>
      </c>
      <c r="AN212" s="77" t="s">
        <v>1826</v>
      </c>
      <c r="AO212" s="77" t="s">
        <v>259</v>
      </c>
      <c r="AP212" s="77">
        <v>40</v>
      </c>
    </row>
    <row r="213" spans="21:42" ht="15.75" thickBot="1" x14ac:dyDescent="0.3">
      <c r="U213" s="79" t="s">
        <v>1195</v>
      </c>
      <c r="V213" s="77">
        <v>47.6</v>
      </c>
      <c r="W213" s="77">
        <v>250</v>
      </c>
      <c r="Y213" s="79" t="s">
        <v>1627</v>
      </c>
      <c r="Z213" s="77">
        <v>88</v>
      </c>
      <c r="AA213" s="77">
        <v>250</v>
      </c>
      <c r="AC213" s="79" t="s">
        <v>1437</v>
      </c>
      <c r="AD213" s="77">
        <v>44</v>
      </c>
      <c r="AE213" s="77">
        <v>100</v>
      </c>
      <c r="AJ213" s="108" t="str">
        <f>CONCATENATE("STÜBÜ-",AL213)</f>
        <v>STÜBÜ-100</v>
      </c>
      <c r="AK213" s="109" t="s">
        <v>269</v>
      </c>
      <c r="AL213" s="109">
        <v>100</v>
      </c>
      <c r="AM213" s="109">
        <f t="shared" si="11"/>
        <v>10</v>
      </c>
      <c r="AN213" s="109" t="s">
        <v>1826</v>
      </c>
      <c r="AO213" s="109" t="s">
        <v>265</v>
      </c>
      <c r="AP213" s="109">
        <v>0</v>
      </c>
    </row>
    <row r="214" spans="21:42" x14ac:dyDescent="0.25">
      <c r="U214" s="80" t="s">
        <v>1584</v>
      </c>
      <c r="V214" s="76">
        <v>12.6</v>
      </c>
      <c r="W214" s="76">
        <v>250</v>
      </c>
      <c r="Y214" s="72" t="s">
        <v>1273</v>
      </c>
      <c r="Z214" s="54">
        <v>32</v>
      </c>
      <c r="AA214" s="54">
        <v>250</v>
      </c>
      <c r="AC214" s="80" t="s">
        <v>1694</v>
      </c>
      <c r="AD214" s="76">
        <v>12.6</v>
      </c>
      <c r="AE214" s="76">
        <v>100</v>
      </c>
      <c r="AJ214" s="78" t="str">
        <f t="shared" ref="AJ214:AJ277" si="12">CONCATENATE("STÜBÜ-",AL214)</f>
        <v>STÜBÜ-110</v>
      </c>
      <c r="AK214" s="110" t="s">
        <v>269</v>
      </c>
      <c r="AL214" s="110">
        <v>110</v>
      </c>
      <c r="AM214" s="110">
        <f t="shared" si="11"/>
        <v>11</v>
      </c>
      <c r="AN214" s="110" t="s">
        <v>1826</v>
      </c>
      <c r="AO214" s="110" t="s">
        <v>265</v>
      </c>
      <c r="AP214" s="110">
        <v>0</v>
      </c>
    </row>
    <row r="215" spans="21:42" x14ac:dyDescent="0.25">
      <c r="U215" s="72" t="s">
        <v>1585</v>
      </c>
      <c r="V215" s="54">
        <v>14.8</v>
      </c>
      <c r="W215" s="76">
        <v>250</v>
      </c>
      <c r="Y215" s="72" t="s">
        <v>1274</v>
      </c>
      <c r="Z215" s="54">
        <v>38.4</v>
      </c>
      <c r="AA215" s="54">
        <v>250</v>
      </c>
      <c r="AC215" s="72" t="s">
        <v>1695</v>
      </c>
      <c r="AD215" s="54">
        <v>14.8</v>
      </c>
      <c r="AE215" s="76">
        <v>100</v>
      </c>
      <c r="AJ215" s="78" t="str">
        <f t="shared" si="12"/>
        <v>STÜBÜ-120</v>
      </c>
      <c r="AK215" s="110" t="s">
        <v>269</v>
      </c>
      <c r="AL215" s="110">
        <v>120</v>
      </c>
      <c r="AM215" s="110">
        <f t="shared" si="11"/>
        <v>12</v>
      </c>
      <c r="AN215" s="110" t="s">
        <v>1826</v>
      </c>
      <c r="AO215" s="110" t="s">
        <v>265</v>
      </c>
      <c r="AP215" s="110">
        <v>0</v>
      </c>
    </row>
    <row r="216" spans="21:42" x14ac:dyDescent="0.25">
      <c r="U216" s="72" t="s">
        <v>1586</v>
      </c>
      <c r="V216" s="54">
        <v>16.899999999999999</v>
      </c>
      <c r="W216" s="76">
        <v>250</v>
      </c>
      <c r="Y216" s="72" t="s">
        <v>1275</v>
      </c>
      <c r="Z216" s="54">
        <v>44.8</v>
      </c>
      <c r="AA216" s="54">
        <v>250</v>
      </c>
      <c r="AC216" s="72" t="s">
        <v>1696</v>
      </c>
      <c r="AD216" s="54">
        <v>16.899999999999999</v>
      </c>
      <c r="AE216" s="76">
        <v>100</v>
      </c>
      <c r="AJ216" s="78" t="str">
        <f t="shared" si="12"/>
        <v>STÜBÜ-130</v>
      </c>
      <c r="AK216" s="110" t="s">
        <v>269</v>
      </c>
      <c r="AL216" s="110">
        <v>130</v>
      </c>
      <c r="AM216" s="110">
        <f t="shared" si="11"/>
        <v>13</v>
      </c>
      <c r="AN216" s="110" t="s">
        <v>1826</v>
      </c>
      <c r="AO216" s="110" t="s">
        <v>265</v>
      </c>
      <c r="AP216" s="110">
        <v>0</v>
      </c>
    </row>
    <row r="217" spans="21:42" x14ac:dyDescent="0.25">
      <c r="U217" s="72" t="s">
        <v>1587</v>
      </c>
      <c r="V217" s="54">
        <v>19.100000000000001</v>
      </c>
      <c r="W217" s="76">
        <v>250</v>
      </c>
      <c r="Y217" s="72" t="s">
        <v>1276</v>
      </c>
      <c r="Z217" s="54">
        <v>51.2</v>
      </c>
      <c r="AA217" s="54">
        <v>250</v>
      </c>
      <c r="AC217" s="72" t="s">
        <v>1697</v>
      </c>
      <c r="AD217" s="54">
        <v>19.100000000000001</v>
      </c>
      <c r="AE217" s="76">
        <v>100</v>
      </c>
      <c r="AJ217" s="78" t="str">
        <f t="shared" si="12"/>
        <v>STÜBÜ-140</v>
      </c>
      <c r="AK217" s="110" t="s">
        <v>269</v>
      </c>
      <c r="AL217" s="110">
        <v>140</v>
      </c>
      <c r="AM217" s="110">
        <f t="shared" si="11"/>
        <v>14</v>
      </c>
      <c r="AN217" s="110" t="s">
        <v>1826</v>
      </c>
      <c r="AO217" s="110" t="s">
        <v>265</v>
      </c>
      <c r="AP217" s="110">
        <v>0</v>
      </c>
    </row>
    <row r="218" spans="21:42" x14ac:dyDescent="0.25">
      <c r="U218" s="72" t="s">
        <v>1588</v>
      </c>
      <c r="V218" s="54">
        <v>23.3</v>
      </c>
      <c r="W218" s="76">
        <v>250</v>
      </c>
      <c r="Y218" s="72" t="s">
        <v>1277</v>
      </c>
      <c r="Z218" s="54">
        <v>57.6</v>
      </c>
      <c r="AA218" s="54">
        <v>250</v>
      </c>
      <c r="AC218" s="72" t="s">
        <v>1698</v>
      </c>
      <c r="AD218" s="54">
        <v>23.3</v>
      </c>
      <c r="AE218" s="76">
        <v>100</v>
      </c>
      <c r="AJ218" s="78" t="str">
        <f t="shared" si="12"/>
        <v>STÜBÜ-150</v>
      </c>
      <c r="AK218" s="110" t="s">
        <v>269</v>
      </c>
      <c r="AL218" s="110">
        <v>150</v>
      </c>
      <c r="AM218" s="110">
        <f t="shared" si="11"/>
        <v>15</v>
      </c>
      <c r="AN218" s="110" t="s">
        <v>1826</v>
      </c>
      <c r="AO218" s="110" t="s">
        <v>265</v>
      </c>
      <c r="AP218" s="110">
        <v>0</v>
      </c>
    </row>
    <row r="219" spans="21:42" x14ac:dyDescent="0.25">
      <c r="U219" s="72" t="s">
        <v>1589</v>
      </c>
      <c r="V219" s="54">
        <v>25.7</v>
      </c>
      <c r="W219" s="76">
        <v>250</v>
      </c>
      <c r="Y219" s="72" t="s">
        <v>1278</v>
      </c>
      <c r="Z219" s="54">
        <v>64</v>
      </c>
      <c r="AA219" s="54">
        <v>250</v>
      </c>
      <c r="AC219" s="72" t="s">
        <v>1699</v>
      </c>
      <c r="AD219" s="54">
        <v>25.7</v>
      </c>
      <c r="AE219" s="76">
        <v>100</v>
      </c>
      <c r="AJ219" s="78" t="str">
        <f t="shared" si="12"/>
        <v>STÜBÜ-160</v>
      </c>
      <c r="AK219" s="110" t="s">
        <v>269</v>
      </c>
      <c r="AL219" s="110">
        <v>160</v>
      </c>
      <c r="AM219" s="110">
        <f t="shared" si="11"/>
        <v>16</v>
      </c>
      <c r="AN219" s="110" t="s">
        <v>1826</v>
      </c>
      <c r="AO219" s="110" t="s">
        <v>265</v>
      </c>
      <c r="AP219" s="110">
        <v>0</v>
      </c>
    </row>
    <row r="220" spans="21:42" x14ac:dyDescent="0.25">
      <c r="U220" s="72" t="s">
        <v>1590</v>
      </c>
      <c r="V220" s="54">
        <v>30.8</v>
      </c>
      <c r="W220" s="76">
        <v>250</v>
      </c>
      <c r="Y220" s="72" t="s">
        <v>1279</v>
      </c>
      <c r="Z220" s="54">
        <v>70.400000000000006</v>
      </c>
      <c r="AA220" s="54">
        <v>250</v>
      </c>
      <c r="AC220" s="72" t="s">
        <v>1700</v>
      </c>
      <c r="AD220" s="54">
        <v>30.8</v>
      </c>
      <c r="AE220" s="76">
        <v>100</v>
      </c>
      <c r="AJ220" s="78" t="str">
        <f t="shared" si="12"/>
        <v>STÜBÜ-170</v>
      </c>
      <c r="AK220" s="110" t="s">
        <v>269</v>
      </c>
      <c r="AL220" s="110">
        <v>170</v>
      </c>
      <c r="AM220" s="110">
        <f t="shared" si="11"/>
        <v>17</v>
      </c>
      <c r="AN220" s="110" t="s">
        <v>1826</v>
      </c>
      <c r="AO220" s="110" t="s">
        <v>265</v>
      </c>
      <c r="AP220" s="110">
        <v>0</v>
      </c>
    </row>
    <row r="221" spans="21:42" x14ac:dyDescent="0.25">
      <c r="U221" s="72" t="s">
        <v>1591</v>
      </c>
      <c r="V221" s="54">
        <v>36.1</v>
      </c>
      <c r="W221" s="76">
        <v>250</v>
      </c>
      <c r="Y221" s="72" t="s">
        <v>1280</v>
      </c>
      <c r="Z221" s="54">
        <v>83.2</v>
      </c>
      <c r="AA221" s="54">
        <v>250</v>
      </c>
      <c r="AC221" s="72" t="s">
        <v>1701</v>
      </c>
      <c r="AD221" s="54">
        <v>36.1</v>
      </c>
      <c r="AE221" s="76">
        <v>100</v>
      </c>
      <c r="AJ221" s="78" t="str">
        <f t="shared" si="12"/>
        <v>STÜBÜ-180</v>
      </c>
      <c r="AK221" s="110" t="s">
        <v>269</v>
      </c>
      <c r="AL221" s="110">
        <v>180</v>
      </c>
      <c r="AM221" s="110">
        <f t="shared" si="11"/>
        <v>18</v>
      </c>
      <c r="AN221" s="110" t="s">
        <v>1826</v>
      </c>
      <c r="AO221" s="110" t="s">
        <v>265</v>
      </c>
      <c r="AP221" s="110">
        <v>0</v>
      </c>
    </row>
    <row r="222" spans="21:42" x14ac:dyDescent="0.25">
      <c r="U222" s="72" t="s">
        <v>1592</v>
      </c>
      <c r="V222" s="54">
        <v>41.5</v>
      </c>
      <c r="W222" s="76">
        <v>250</v>
      </c>
      <c r="Y222" s="72" t="s">
        <v>1281</v>
      </c>
      <c r="Z222" s="54">
        <v>96</v>
      </c>
      <c r="AA222" s="54">
        <v>250</v>
      </c>
      <c r="AC222" s="72" t="s">
        <v>1702</v>
      </c>
      <c r="AD222" s="54">
        <v>41.5</v>
      </c>
      <c r="AE222" s="76">
        <v>100</v>
      </c>
      <c r="AJ222" s="78" t="str">
        <f t="shared" si="12"/>
        <v>STÜBÜ-190</v>
      </c>
      <c r="AK222" s="110" t="s">
        <v>269</v>
      </c>
      <c r="AL222" s="110">
        <v>190</v>
      </c>
      <c r="AM222" s="110">
        <f t="shared" si="11"/>
        <v>19</v>
      </c>
      <c r="AN222" s="110" t="s">
        <v>1826</v>
      </c>
      <c r="AO222" s="110" t="s">
        <v>265</v>
      </c>
      <c r="AP222" s="110">
        <v>0</v>
      </c>
    </row>
    <row r="223" spans="21:42" x14ac:dyDescent="0.25">
      <c r="U223" s="72" t="s">
        <v>1593</v>
      </c>
      <c r="V223" s="54">
        <v>50.9</v>
      </c>
      <c r="W223" s="76">
        <v>250</v>
      </c>
      <c r="Y223" s="72" t="s">
        <v>1282</v>
      </c>
      <c r="Z223" s="54">
        <v>108.8</v>
      </c>
      <c r="AA223" s="54">
        <v>250</v>
      </c>
      <c r="AC223" s="72" t="s">
        <v>1703</v>
      </c>
      <c r="AD223" s="54">
        <v>50.9</v>
      </c>
      <c r="AE223" s="76">
        <v>100</v>
      </c>
      <c r="AJ223" s="78" t="str">
        <f t="shared" si="12"/>
        <v>STÜBÜ-200</v>
      </c>
      <c r="AK223" s="110" t="s">
        <v>269</v>
      </c>
      <c r="AL223" s="110">
        <v>200</v>
      </c>
      <c r="AM223" s="110">
        <f t="shared" si="11"/>
        <v>20</v>
      </c>
      <c r="AN223" s="110" t="s">
        <v>1826</v>
      </c>
      <c r="AO223" s="110" t="s">
        <v>265</v>
      </c>
      <c r="AP223" s="110">
        <v>0</v>
      </c>
    </row>
    <row r="224" spans="21:42" ht="15.75" thickBot="1" x14ac:dyDescent="0.3">
      <c r="U224" s="79" t="s">
        <v>1594</v>
      </c>
      <c r="V224" s="77">
        <v>47.6</v>
      </c>
      <c r="W224" s="77">
        <v>250</v>
      </c>
      <c r="Y224" s="79" t="s">
        <v>1283</v>
      </c>
      <c r="Z224" s="77">
        <v>128</v>
      </c>
      <c r="AA224" s="77">
        <v>250</v>
      </c>
      <c r="AC224" s="79" t="s">
        <v>1704</v>
      </c>
      <c r="AD224" s="77">
        <v>57.6</v>
      </c>
      <c r="AE224" s="77">
        <v>100</v>
      </c>
      <c r="AJ224" s="78" t="str">
        <f t="shared" si="12"/>
        <v>STÜBÜ-210</v>
      </c>
      <c r="AK224" s="110" t="s">
        <v>269</v>
      </c>
      <c r="AL224" s="110">
        <v>210</v>
      </c>
      <c r="AM224" s="110">
        <f t="shared" si="11"/>
        <v>21</v>
      </c>
      <c r="AN224" s="110" t="s">
        <v>1826</v>
      </c>
      <c r="AO224" s="110" t="s">
        <v>265</v>
      </c>
      <c r="AP224" s="110">
        <v>0</v>
      </c>
    </row>
    <row r="225" spans="21:42" x14ac:dyDescent="0.25">
      <c r="U225" s="80" t="s">
        <v>1196</v>
      </c>
      <c r="V225" s="76">
        <v>18.100000000000001</v>
      </c>
      <c r="W225" s="76">
        <v>250</v>
      </c>
      <c r="Y225" s="80" t="s">
        <v>1628</v>
      </c>
      <c r="Z225" s="76">
        <v>32</v>
      </c>
      <c r="AA225" s="76">
        <v>250</v>
      </c>
      <c r="AJ225" s="78" t="str">
        <f t="shared" si="12"/>
        <v>STÜBÜ-220</v>
      </c>
      <c r="AK225" s="110" t="s">
        <v>269</v>
      </c>
      <c r="AL225" s="110">
        <v>220</v>
      </c>
      <c r="AM225" s="110">
        <f t="shared" si="11"/>
        <v>22</v>
      </c>
      <c r="AN225" s="110" t="s">
        <v>1826</v>
      </c>
      <c r="AO225" s="110" t="s">
        <v>265</v>
      </c>
      <c r="AP225" s="110">
        <v>0</v>
      </c>
    </row>
    <row r="226" spans="21:42" x14ac:dyDescent="0.25">
      <c r="U226" s="72" t="s">
        <v>1197</v>
      </c>
      <c r="V226" s="54">
        <v>21.4</v>
      </c>
      <c r="W226" s="76">
        <v>250</v>
      </c>
      <c r="Y226" s="72" t="s">
        <v>1629</v>
      </c>
      <c r="Z226" s="54">
        <v>38.4</v>
      </c>
      <c r="AA226" s="54">
        <v>250</v>
      </c>
      <c r="AJ226" s="78" t="str">
        <f t="shared" si="12"/>
        <v>STÜBÜ-230</v>
      </c>
      <c r="AK226" s="110" t="s">
        <v>269</v>
      </c>
      <c r="AL226" s="110">
        <v>230</v>
      </c>
      <c r="AM226" s="110">
        <f t="shared" si="11"/>
        <v>23</v>
      </c>
      <c r="AN226" s="110" t="s">
        <v>1826</v>
      </c>
      <c r="AO226" s="110" t="s">
        <v>265</v>
      </c>
      <c r="AP226" s="110">
        <v>0</v>
      </c>
    </row>
    <row r="227" spans="21:42" x14ac:dyDescent="0.25">
      <c r="U227" s="72" t="s">
        <v>1198</v>
      </c>
      <c r="V227" s="54">
        <v>24.6</v>
      </c>
      <c r="W227" s="76">
        <v>250</v>
      </c>
      <c r="Y227" s="72" t="s">
        <v>1630</v>
      </c>
      <c r="Z227" s="54">
        <v>44.8</v>
      </c>
      <c r="AA227" s="54">
        <v>250</v>
      </c>
      <c r="AJ227" s="78" t="str">
        <f t="shared" si="12"/>
        <v>STÜBÜ-240</v>
      </c>
      <c r="AK227" s="110" t="s">
        <v>269</v>
      </c>
      <c r="AL227" s="110">
        <v>240</v>
      </c>
      <c r="AM227" s="110">
        <f t="shared" si="11"/>
        <v>24</v>
      </c>
      <c r="AN227" s="110" t="s">
        <v>1826</v>
      </c>
      <c r="AO227" s="110" t="s">
        <v>265</v>
      </c>
      <c r="AP227" s="110">
        <v>0</v>
      </c>
    </row>
    <row r="228" spans="21:42" x14ac:dyDescent="0.25">
      <c r="U228" s="72" t="s">
        <v>1199</v>
      </c>
      <c r="V228" s="54">
        <v>27.9</v>
      </c>
      <c r="W228" s="76">
        <v>250</v>
      </c>
      <c r="Y228" s="72" t="s">
        <v>1631</v>
      </c>
      <c r="Z228" s="54">
        <v>51.2</v>
      </c>
      <c r="AA228" s="54">
        <v>250</v>
      </c>
      <c r="AJ228" s="78" t="str">
        <f t="shared" si="12"/>
        <v>STÜBÜ-250</v>
      </c>
      <c r="AK228" s="110" t="s">
        <v>269</v>
      </c>
      <c r="AL228" s="110">
        <v>250</v>
      </c>
      <c r="AM228" s="110">
        <f t="shared" si="11"/>
        <v>25</v>
      </c>
      <c r="AN228" s="110" t="s">
        <v>1826</v>
      </c>
      <c r="AO228" s="110" t="s">
        <v>265</v>
      </c>
      <c r="AP228" s="110">
        <v>0</v>
      </c>
    </row>
    <row r="229" spans="21:42" x14ac:dyDescent="0.25">
      <c r="U229" s="72" t="s">
        <v>1200</v>
      </c>
      <c r="V229" s="54">
        <v>31.4</v>
      </c>
      <c r="W229" s="76">
        <v>250</v>
      </c>
      <c r="Y229" s="72" t="s">
        <v>1632</v>
      </c>
      <c r="Z229" s="54">
        <v>57.6</v>
      </c>
      <c r="AA229" s="54">
        <v>250</v>
      </c>
      <c r="AJ229" s="78" t="str">
        <f t="shared" si="12"/>
        <v>STÜBÜ-260</v>
      </c>
      <c r="AK229" s="110" t="s">
        <v>269</v>
      </c>
      <c r="AL229" s="110">
        <v>260</v>
      </c>
      <c r="AM229" s="110">
        <f t="shared" si="11"/>
        <v>26</v>
      </c>
      <c r="AN229" s="110" t="s">
        <v>1826</v>
      </c>
      <c r="AO229" s="110" t="s">
        <v>265</v>
      </c>
      <c r="AP229" s="110">
        <v>0</v>
      </c>
    </row>
    <row r="230" spans="21:42" x14ac:dyDescent="0.25">
      <c r="U230" s="72" t="s">
        <v>1201</v>
      </c>
      <c r="V230" s="54">
        <v>34.700000000000003</v>
      </c>
      <c r="W230" s="76">
        <v>250</v>
      </c>
      <c r="Y230" s="72" t="s">
        <v>1633</v>
      </c>
      <c r="Z230" s="54">
        <v>64</v>
      </c>
      <c r="AA230" s="54">
        <v>250</v>
      </c>
      <c r="AJ230" s="78" t="str">
        <f t="shared" si="12"/>
        <v>STÜBÜ-270</v>
      </c>
      <c r="AK230" s="110" t="s">
        <v>269</v>
      </c>
      <c r="AL230" s="110">
        <v>270</v>
      </c>
      <c r="AM230" s="110">
        <f t="shared" si="11"/>
        <v>27</v>
      </c>
      <c r="AN230" s="110" t="s">
        <v>1826</v>
      </c>
      <c r="AO230" s="110" t="s">
        <v>265</v>
      </c>
      <c r="AP230" s="110">
        <v>0</v>
      </c>
    </row>
    <row r="231" spans="21:42" x14ac:dyDescent="0.25">
      <c r="U231" s="72" t="s">
        <v>1202</v>
      </c>
      <c r="V231" s="54">
        <v>38.5</v>
      </c>
      <c r="W231" s="76">
        <v>250</v>
      </c>
      <c r="Y231" s="72" t="s">
        <v>1634</v>
      </c>
      <c r="Z231" s="54">
        <v>70.400000000000006</v>
      </c>
      <c r="AA231" s="54">
        <v>250</v>
      </c>
      <c r="AJ231" s="78" t="str">
        <f t="shared" si="12"/>
        <v>STÜBÜ-280</v>
      </c>
      <c r="AK231" s="110" t="s">
        <v>269</v>
      </c>
      <c r="AL231" s="110">
        <v>280</v>
      </c>
      <c r="AM231" s="110">
        <f t="shared" si="11"/>
        <v>28</v>
      </c>
      <c r="AN231" s="110" t="s">
        <v>1826</v>
      </c>
      <c r="AO231" s="110" t="s">
        <v>265</v>
      </c>
      <c r="AP231" s="110">
        <v>0</v>
      </c>
    </row>
    <row r="232" spans="21:42" x14ac:dyDescent="0.25">
      <c r="U232" s="72" t="s">
        <v>1203</v>
      </c>
      <c r="V232" s="54">
        <v>45.2</v>
      </c>
      <c r="W232" s="76">
        <v>250</v>
      </c>
      <c r="Y232" s="72" t="s">
        <v>1635</v>
      </c>
      <c r="Z232" s="54">
        <v>83.2</v>
      </c>
      <c r="AA232" s="54">
        <v>250</v>
      </c>
      <c r="AJ232" s="78" t="str">
        <f t="shared" si="12"/>
        <v>STÜBÜ-290</v>
      </c>
      <c r="AK232" s="110" t="s">
        <v>269</v>
      </c>
      <c r="AL232" s="110">
        <v>290</v>
      </c>
      <c r="AM232" s="110">
        <f t="shared" si="11"/>
        <v>29</v>
      </c>
      <c r="AN232" s="110" t="s">
        <v>1826</v>
      </c>
      <c r="AO232" s="110" t="s">
        <v>265</v>
      </c>
      <c r="AP232" s="110">
        <v>0</v>
      </c>
    </row>
    <row r="233" spans="21:42" x14ac:dyDescent="0.25">
      <c r="U233" s="72" t="s">
        <v>1204</v>
      </c>
      <c r="V233" s="54">
        <v>52</v>
      </c>
      <c r="W233" s="76">
        <v>250</v>
      </c>
      <c r="Y233" s="72" t="s">
        <v>1636</v>
      </c>
      <c r="Z233" s="54">
        <v>96</v>
      </c>
      <c r="AA233" s="54">
        <v>250</v>
      </c>
      <c r="AJ233" s="78" t="str">
        <f t="shared" si="12"/>
        <v>STÜBÜ-300</v>
      </c>
      <c r="AK233" s="110" t="s">
        <v>269</v>
      </c>
      <c r="AL233" s="110">
        <v>300</v>
      </c>
      <c r="AM233" s="110">
        <f t="shared" si="11"/>
        <v>30</v>
      </c>
      <c r="AN233" s="110" t="s">
        <v>1826</v>
      </c>
      <c r="AO233" s="110" t="s">
        <v>265</v>
      </c>
      <c r="AP233" s="110">
        <v>0</v>
      </c>
    </row>
    <row r="234" spans="21:42" x14ac:dyDescent="0.25">
      <c r="U234" s="72" t="s">
        <v>1205</v>
      </c>
      <c r="V234" s="54">
        <v>59.4</v>
      </c>
      <c r="W234" s="76">
        <v>250</v>
      </c>
      <c r="Y234" s="72" t="s">
        <v>1637</v>
      </c>
      <c r="Z234" s="54">
        <v>108.8</v>
      </c>
      <c r="AA234" s="54">
        <v>250</v>
      </c>
      <c r="AJ234" s="78" t="str">
        <f t="shared" si="12"/>
        <v>STÜBÜ-310</v>
      </c>
      <c r="AK234" s="110" t="s">
        <v>269</v>
      </c>
      <c r="AL234" s="110">
        <v>310</v>
      </c>
      <c r="AM234" s="110">
        <f t="shared" si="11"/>
        <v>31</v>
      </c>
      <c r="AN234" s="110" t="s">
        <v>1826</v>
      </c>
      <c r="AO234" s="110" t="s">
        <v>265</v>
      </c>
      <c r="AP234" s="110">
        <v>0</v>
      </c>
    </row>
    <row r="235" spans="21:42" ht="15.75" thickBot="1" x14ac:dyDescent="0.3">
      <c r="U235" s="79" t="s">
        <v>1206</v>
      </c>
      <c r="V235" s="77">
        <v>67.599999999999994</v>
      </c>
      <c r="W235" s="77">
        <v>250</v>
      </c>
      <c r="Y235" s="79" t="s">
        <v>1638</v>
      </c>
      <c r="Z235" s="77">
        <v>128</v>
      </c>
      <c r="AA235" s="77">
        <v>250</v>
      </c>
      <c r="AJ235" s="78" t="str">
        <f t="shared" si="12"/>
        <v>STÜBÜ-320</v>
      </c>
      <c r="AK235" s="110" t="s">
        <v>269</v>
      </c>
      <c r="AL235" s="110">
        <v>320</v>
      </c>
      <c r="AM235" s="110">
        <f t="shared" si="11"/>
        <v>32</v>
      </c>
      <c r="AN235" s="110" t="s">
        <v>1826</v>
      </c>
      <c r="AO235" s="110" t="s">
        <v>265</v>
      </c>
      <c r="AP235" s="110">
        <v>0</v>
      </c>
    </row>
    <row r="236" spans="21:42" x14ac:dyDescent="0.25">
      <c r="U236" s="80" t="s">
        <v>1595</v>
      </c>
      <c r="V236" s="76">
        <v>18.100000000000001</v>
      </c>
      <c r="W236" s="76">
        <v>250</v>
      </c>
      <c r="Y236" s="80" t="s">
        <v>1317</v>
      </c>
      <c r="Z236" s="76">
        <v>9</v>
      </c>
      <c r="AA236" s="76">
        <v>100</v>
      </c>
      <c r="AJ236" s="78" t="str">
        <f t="shared" si="12"/>
        <v>STÜBÜ-330</v>
      </c>
      <c r="AK236" s="110" t="s">
        <v>269</v>
      </c>
      <c r="AL236" s="110">
        <v>330</v>
      </c>
      <c r="AM236" s="110">
        <f t="shared" si="11"/>
        <v>33</v>
      </c>
      <c r="AN236" s="110" t="s">
        <v>1826</v>
      </c>
      <c r="AO236" s="110" t="s">
        <v>265</v>
      </c>
      <c r="AP236" s="110">
        <v>0</v>
      </c>
    </row>
    <row r="237" spans="21:42" x14ac:dyDescent="0.25">
      <c r="U237" s="72" t="s">
        <v>1596</v>
      </c>
      <c r="V237" s="54">
        <v>21.4</v>
      </c>
      <c r="W237" s="76">
        <v>250</v>
      </c>
      <c r="Y237" s="72" t="s">
        <v>1318</v>
      </c>
      <c r="Z237" s="54">
        <v>10.8</v>
      </c>
      <c r="AA237" s="76">
        <v>100</v>
      </c>
      <c r="AJ237" s="78" t="str">
        <f t="shared" si="12"/>
        <v>STÜBÜ-340</v>
      </c>
      <c r="AK237" s="110" t="s">
        <v>269</v>
      </c>
      <c r="AL237" s="110">
        <v>340</v>
      </c>
      <c r="AM237" s="110">
        <f t="shared" si="11"/>
        <v>34</v>
      </c>
      <c r="AN237" s="110" t="s">
        <v>1826</v>
      </c>
      <c r="AO237" s="110" t="s">
        <v>265</v>
      </c>
      <c r="AP237" s="110">
        <v>0</v>
      </c>
    </row>
    <row r="238" spans="21:42" x14ac:dyDescent="0.25">
      <c r="U238" s="72" t="s">
        <v>1597</v>
      </c>
      <c r="V238" s="54">
        <v>24.6</v>
      </c>
      <c r="W238" s="76">
        <v>250</v>
      </c>
      <c r="Y238" s="72" t="s">
        <v>1319</v>
      </c>
      <c r="Z238" s="54">
        <v>12.6</v>
      </c>
      <c r="AA238" s="76">
        <v>100</v>
      </c>
      <c r="AJ238" s="78" t="str">
        <f t="shared" si="12"/>
        <v>STÜBÜ-350</v>
      </c>
      <c r="AK238" s="110" t="s">
        <v>269</v>
      </c>
      <c r="AL238" s="110">
        <v>350</v>
      </c>
      <c r="AM238" s="110">
        <f t="shared" si="11"/>
        <v>35</v>
      </c>
      <c r="AN238" s="110" t="s">
        <v>1826</v>
      </c>
      <c r="AO238" s="110" t="s">
        <v>265</v>
      </c>
      <c r="AP238" s="110">
        <v>0</v>
      </c>
    </row>
    <row r="239" spans="21:42" x14ac:dyDescent="0.25">
      <c r="U239" s="72" t="s">
        <v>1598</v>
      </c>
      <c r="V239" s="54">
        <v>27.9</v>
      </c>
      <c r="W239" s="76">
        <v>250</v>
      </c>
      <c r="Y239" s="72" t="s">
        <v>1320</v>
      </c>
      <c r="Z239" s="54">
        <v>14.4</v>
      </c>
      <c r="AA239" s="76">
        <v>100</v>
      </c>
      <c r="AJ239" s="78" t="str">
        <f t="shared" si="12"/>
        <v>STÜBÜ-360</v>
      </c>
      <c r="AK239" s="110" t="s">
        <v>269</v>
      </c>
      <c r="AL239" s="110">
        <v>360</v>
      </c>
      <c r="AM239" s="110">
        <f t="shared" si="11"/>
        <v>36</v>
      </c>
      <c r="AN239" s="110" t="s">
        <v>1826</v>
      </c>
      <c r="AO239" s="110" t="s">
        <v>265</v>
      </c>
      <c r="AP239" s="110">
        <v>0</v>
      </c>
    </row>
    <row r="240" spans="21:42" x14ac:dyDescent="0.25">
      <c r="U240" s="72" t="s">
        <v>1599</v>
      </c>
      <c r="V240" s="54">
        <v>31.4</v>
      </c>
      <c r="W240" s="76">
        <v>250</v>
      </c>
      <c r="Y240" s="72" t="s">
        <v>1321</v>
      </c>
      <c r="Z240" s="54">
        <v>16.2</v>
      </c>
      <c r="AA240" s="76">
        <v>100</v>
      </c>
      <c r="AJ240" s="78" t="str">
        <f t="shared" si="12"/>
        <v>STÜBÜ-370</v>
      </c>
      <c r="AK240" s="110" t="s">
        <v>269</v>
      </c>
      <c r="AL240" s="110">
        <v>370</v>
      </c>
      <c r="AM240" s="110">
        <f t="shared" si="11"/>
        <v>37</v>
      </c>
      <c r="AN240" s="110" t="s">
        <v>1826</v>
      </c>
      <c r="AO240" s="110" t="s">
        <v>265</v>
      </c>
      <c r="AP240" s="110">
        <v>0</v>
      </c>
    </row>
    <row r="241" spans="21:42" x14ac:dyDescent="0.25">
      <c r="U241" s="72" t="s">
        <v>1600</v>
      </c>
      <c r="V241" s="54">
        <v>34.700000000000003</v>
      </c>
      <c r="W241" s="76">
        <v>250</v>
      </c>
      <c r="Y241" s="72" t="s">
        <v>1322</v>
      </c>
      <c r="Z241" s="54">
        <v>18</v>
      </c>
      <c r="AA241" s="76">
        <v>100</v>
      </c>
      <c r="AJ241" s="78" t="str">
        <f t="shared" si="12"/>
        <v>STÜBÜ-380</v>
      </c>
      <c r="AK241" s="110" t="s">
        <v>269</v>
      </c>
      <c r="AL241" s="110">
        <v>380</v>
      </c>
      <c r="AM241" s="110">
        <f t="shared" si="11"/>
        <v>38</v>
      </c>
      <c r="AN241" s="110" t="s">
        <v>1826</v>
      </c>
      <c r="AO241" s="110" t="s">
        <v>265</v>
      </c>
      <c r="AP241" s="110">
        <v>0</v>
      </c>
    </row>
    <row r="242" spans="21:42" x14ac:dyDescent="0.25">
      <c r="U242" s="72" t="s">
        <v>1601</v>
      </c>
      <c r="V242" s="54">
        <v>38.5</v>
      </c>
      <c r="W242" s="76">
        <v>250</v>
      </c>
      <c r="Y242" s="72" t="s">
        <v>1323</v>
      </c>
      <c r="Z242" s="54">
        <v>22</v>
      </c>
      <c r="AA242" s="76">
        <v>100</v>
      </c>
      <c r="AJ242" s="78" t="str">
        <f t="shared" si="12"/>
        <v>STÜBÜ-390</v>
      </c>
      <c r="AK242" s="110" t="s">
        <v>269</v>
      </c>
      <c r="AL242" s="110">
        <v>390</v>
      </c>
      <c r="AM242" s="110">
        <f t="shared" si="11"/>
        <v>39</v>
      </c>
      <c r="AN242" s="110" t="s">
        <v>1826</v>
      </c>
      <c r="AO242" s="110" t="s">
        <v>265</v>
      </c>
      <c r="AP242" s="110">
        <v>0</v>
      </c>
    </row>
    <row r="243" spans="21:42" x14ac:dyDescent="0.25">
      <c r="U243" s="72" t="s">
        <v>1602</v>
      </c>
      <c r="V243" s="54">
        <v>45.2</v>
      </c>
      <c r="W243" s="76">
        <v>250</v>
      </c>
      <c r="Y243" s="72" t="s">
        <v>1324</v>
      </c>
      <c r="Z243" s="54">
        <v>26</v>
      </c>
      <c r="AA243" s="76">
        <v>100</v>
      </c>
      <c r="AJ243" s="78" t="str">
        <f t="shared" si="12"/>
        <v>STÜBÜ-400</v>
      </c>
      <c r="AK243" s="110" t="s">
        <v>269</v>
      </c>
      <c r="AL243" s="110">
        <v>400</v>
      </c>
      <c r="AM243" s="110">
        <f t="shared" si="11"/>
        <v>40</v>
      </c>
      <c r="AN243" s="110" t="s">
        <v>1826</v>
      </c>
      <c r="AO243" s="110" t="s">
        <v>265</v>
      </c>
      <c r="AP243" s="110">
        <v>0</v>
      </c>
    </row>
    <row r="244" spans="21:42" x14ac:dyDescent="0.25">
      <c r="U244" s="72" t="s">
        <v>1603</v>
      </c>
      <c r="V244" s="54">
        <v>52</v>
      </c>
      <c r="W244" s="76">
        <v>250</v>
      </c>
      <c r="Y244" s="72" t="s">
        <v>1325</v>
      </c>
      <c r="Z244" s="54">
        <v>30</v>
      </c>
      <c r="AA244" s="76">
        <v>100</v>
      </c>
      <c r="AJ244" s="78" t="str">
        <f t="shared" si="12"/>
        <v>STÜBÜ-410</v>
      </c>
      <c r="AK244" s="110" t="s">
        <v>269</v>
      </c>
      <c r="AL244" s="110">
        <v>410</v>
      </c>
      <c r="AM244" s="110">
        <f t="shared" si="11"/>
        <v>41</v>
      </c>
      <c r="AN244" s="110" t="s">
        <v>1826</v>
      </c>
      <c r="AO244" s="110" t="s">
        <v>265</v>
      </c>
      <c r="AP244" s="110">
        <v>0</v>
      </c>
    </row>
    <row r="245" spans="21:42" x14ac:dyDescent="0.25">
      <c r="U245" s="72" t="s">
        <v>1604</v>
      </c>
      <c r="V245" s="54">
        <v>59.4</v>
      </c>
      <c r="W245" s="76">
        <v>250</v>
      </c>
      <c r="Y245" s="72" t="s">
        <v>1326</v>
      </c>
      <c r="Z245" s="54">
        <v>37.4</v>
      </c>
      <c r="AA245" s="76">
        <v>100</v>
      </c>
      <c r="AJ245" s="78" t="str">
        <f t="shared" si="12"/>
        <v>STÜBÜ-420</v>
      </c>
      <c r="AK245" s="110" t="s">
        <v>269</v>
      </c>
      <c r="AL245" s="110">
        <v>420</v>
      </c>
      <c r="AM245" s="110">
        <f t="shared" si="11"/>
        <v>42</v>
      </c>
      <c r="AN245" s="110" t="s">
        <v>1826</v>
      </c>
      <c r="AO245" s="110" t="s">
        <v>265</v>
      </c>
      <c r="AP245" s="110">
        <v>0</v>
      </c>
    </row>
    <row r="246" spans="21:42" ht="15.75" thickBot="1" x14ac:dyDescent="0.3">
      <c r="U246" s="79" t="s">
        <v>1605</v>
      </c>
      <c r="V246" s="77">
        <v>67.599999999999994</v>
      </c>
      <c r="W246" s="77">
        <v>250</v>
      </c>
      <c r="Y246" s="79" t="s">
        <v>1327</v>
      </c>
      <c r="Z246" s="77">
        <v>44</v>
      </c>
      <c r="AA246" s="77">
        <v>100</v>
      </c>
      <c r="AJ246" s="78" t="str">
        <f t="shared" si="12"/>
        <v>STÜBÜ-430</v>
      </c>
      <c r="AK246" s="110" t="s">
        <v>269</v>
      </c>
      <c r="AL246" s="110">
        <v>430</v>
      </c>
      <c r="AM246" s="110">
        <f t="shared" si="11"/>
        <v>43</v>
      </c>
      <c r="AN246" s="110" t="s">
        <v>1826</v>
      </c>
      <c r="AO246" s="110" t="s">
        <v>265</v>
      </c>
      <c r="AP246" s="110">
        <v>0</v>
      </c>
    </row>
    <row r="247" spans="21:42" x14ac:dyDescent="0.25">
      <c r="U247" s="80" t="s">
        <v>1207</v>
      </c>
      <c r="V247" s="76">
        <v>10.199999999999999</v>
      </c>
      <c r="W247" s="76">
        <v>1500</v>
      </c>
      <c r="Y247" s="80" t="s">
        <v>1705</v>
      </c>
      <c r="Z247" s="76">
        <v>13.6</v>
      </c>
      <c r="AA247" s="76">
        <v>100</v>
      </c>
      <c r="AJ247" s="78" t="str">
        <f t="shared" si="12"/>
        <v>STÜBÜ-440</v>
      </c>
      <c r="AK247" s="110" t="s">
        <v>269</v>
      </c>
      <c r="AL247" s="110">
        <v>440</v>
      </c>
      <c r="AM247" s="110">
        <f t="shared" si="11"/>
        <v>44</v>
      </c>
      <c r="AN247" s="110" t="s">
        <v>1826</v>
      </c>
      <c r="AO247" s="110" t="s">
        <v>265</v>
      </c>
      <c r="AP247" s="110">
        <v>0</v>
      </c>
    </row>
    <row r="248" spans="21:42" x14ac:dyDescent="0.25">
      <c r="U248" s="72" t="s">
        <v>1208</v>
      </c>
      <c r="V248" s="54">
        <v>12.3</v>
      </c>
      <c r="W248" s="54">
        <v>1500</v>
      </c>
      <c r="Y248" s="72" t="s">
        <v>1706</v>
      </c>
      <c r="Z248" s="54">
        <v>16</v>
      </c>
      <c r="AA248" s="76">
        <v>100</v>
      </c>
      <c r="AJ248" s="78" t="str">
        <f t="shared" si="12"/>
        <v>STÜBÜ-450</v>
      </c>
      <c r="AK248" s="110" t="s">
        <v>269</v>
      </c>
      <c r="AL248" s="110">
        <v>450</v>
      </c>
      <c r="AM248" s="110">
        <f t="shared" si="11"/>
        <v>45</v>
      </c>
      <c r="AN248" s="110" t="s">
        <v>1826</v>
      </c>
      <c r="AO248" s="110" t="s">
        <v>265</v>
      </c>
      <c r="AP248" s="110">
        <v>0</v>
      </c>
    </row>
    <row r="249" spans="21:42" x14ac:dyDescent="0.25">
      <c r="U249" s="72" t="s">
        <v>1209</v>
      </c>
      <c r="V249" s="54">
        <v>14.2</v>
      </c>
      <c r="W249" s="54">
        <v>1500</v>
      </c>
      <c r="Y249" s="72" t="s">
        <v>1707</v>
      </c>
      <c r="Z249" s="54">
        <v>18.3</v>
      </c>
      <c r="AA249" s="76">
        <v>100</v>
      </c>
      <c r="AJ249" s="78" t="str">
        <f t="shared" si="12"/>
        <v>STÜBÜ-460</v>
      </c>
      <c r="AK249" s="110" t="s">
        <v>269</v>
      </c>
      <c r="AL249" s="110">
        <v>460</v>
      </c>
      <c r="AM249" s="110">
        <f t="shared" si="11"/>
        <v>46</v>
      </c>
      <c r="AN249" s="110" t="s">
        <v>1826</v>
      </c>
      <c r="AO249" s="110" t="s">
        <v>265</v>
      </c>
      <c r="AP249" s="110">
        <v>0</v>
      </c>
    </row>
    <row r="250" spans="21:42" x14ac:dyDescent="0.25">
      <c r="U250" s="72" t="s">
        <v>1210</v>
      </c>
      <c r="V250" s="54">
        <v>16</v>
      </c>
      <c r="W250" s="54">
        <v>1500</v>
      </c>
      <c r="Y250" s="72" t="s">
        <v>1708</v>
      </c>
      <c r="Z250" s="54">
        <v>20.7</v>
      </c>
      <c r="AA250" s="76">
        <v>100</v>
      </c>
      <c r="AJ250" s="78" t="str">
        <f t="shared" si="12"/>
        <v>STÜBÜ-470</v>
      </c>
      <c r="AK250" s="110" t="s">
        <v>269</v>
      </c>
      <c r="AL250" s="110">
        <v>470</v>
      </c>
      <c r="AM250" s="110">
        <f t="shared" si="11"/>
        <v>47</v>
      </c>
      <c r="AN250" s="110" t="s">
        <v>1826</v>
      </c>
      <c r="AO250" s="110" t="s">
        <v>265</v>
      </c>
      <c r="AP250" s="110">
        <v>0</v>
      </c>
    </row>
    <row r="251" spans="21:42" x14ac:dyDescent="0.25">
      <c r="U251" s="72" t="s">
        <v>1211</v>
      </c>
      <c r="V251" s="54">
        <v>17.899999999999999</v>
      </c>
      <c r="W251" s="54">
        <v>1500</v>
      </c>
      <c r="Y251" s="72" t="s">
        <v>1709</v>
      </c>
      <c r="Z251" s="54">
        <v>23.3</v>
      </c>
      <c r="AA251" s="76">
        <v>100</v>
      </c>
      <c r="AJ251" s="78" t="str">
        <f t="shared" si="12"/>
        <v>STÜBÜ-480</v>
      </c>
      <c r="AK251" s="110" t="s">
        <v>269</v>
      </c>
      <c r="AL251" s="110">
        <v>480</v>
      </c>
      <c r="AM251" s="110">
        <f t="shared" si="11"/>
        <v>48</v>
      </c>
      <c r="AN251" s="110" t="s">
        <v>1826</v>
      </c>
      <c r="AO251" s="110" t="s">
        <v>265</v>
      </c>
      <c r="AP251" s="110">
        <v>0</v>
      </c>
    </row>
    <row r="252" spans="21:42" x14ac:dyDescent="0.25">
      <c r="U252" s="72" t="s">
        <v>1212</v>
      </c>
      <c r="V252" s="54">
        <v>19.8</v>
      </c>
      <c r="W252" s="54">
        <v>1500</v>
      </c>
      <c r="Y252" s="72" t="s">
        <v>1710</v>
      </c>
      <c r="Z252" s="54">
        <v>25.7</v>
      </c>
      <c r="AA252" s="76">
        <v>100</v>
      </c>
      <c r="AJ252" s="78" t="str">
        <f t="shared" si="12"/>
        <v>STÜBÜ-490</v>
      </c>
      <c r="AK252" s="110" t="s">
        <v>269</v>
      </c>
      <c r="AL252" s="110">
        <v>490</v>
      </c>
      <c r="AM252" s="110">
        <f t="shared" si="11"/>
        <v>49</v>
      </c>
      <c r="AN252" s="110" t="s">
        <v>1826</v>
      </c>
      <c r="AO252" s="110" t="s">
        <v>265</v>
      </c>
      <c r="AP252" s="110">
        <v>0</v>
      </c>
    </row>
    <row r="253" spans="21:42" x14ac:dyDescent="0.25">
      <c r="U253" s="72" t="s">
        <v>1213</v>
      </c>
      <c r="V253" s="54">
        <v>22.1</v>
      </c>
      <c r="W253" s="54">
        <v>1500</v>
      </c>
      <c r="Y253" s="72" t="s">
        <v>1711</v>
      </c>
      <c r="Z253" s="54">
        <v>30.8</v>
      </c>
      <c r="AA253" s="76">
        <v>100</v>
      </c>
      <c r="AJ253" s="78" t="str">
        <f t="shared" si="12"/>
        <v>STÜBÜ-500</v>
      </c>
      <c r="AK253" s="110" t="s">
        <v>269</v>
      </c>
      <c r="AL253" s="110">
        <v>500</v>
      </c>
      <c r="AM253" s="110">
        <f t="shared" si="11"/>
        <v>50</v>
      </c>
      <c r="AN253" s="110" t="s">
        <v>1826</v>
      </c>
      <c r="AO253" s="110" t="s">
        <v>265</v>
      </c>
      <c r="AP253" s="110">
        <v>0</v>
      </c>
    </row>
    <row r="254" spans="21:42" x14ac:dyDescent="0.25">
      <c r="U254" s="72" t="s">
        <v>1214</v>
      </c>
      <c r="V254" s="54">
        <v>26.1</v>
      </c>
      <c r="W254" s="54">
        <v>1500</v>
      </c>
      <c r="Y254" s="72" t="s">
        <v>1712</v>
      </c>
      <c r="Z254" s="54">
        <v>36.1</v>
      </c>
      <c r="AA254" s="76">
        <v>100</v>
      </c>
      <c r="AJ254" s="78" t="str">
        <f t="shared" si="12"/>
        <v>STÜBÜ-510</v>
      </c>
      <c r="AK254" s="110" t="s">
        <v>269</v>
      </c>
      <c r="AL254" s="110">
        <v>510</v>
      </c>
      <c r="AM254" s="110">
        <f t="shared" si="11"/>
        <v>51</v>
      </c>
      <c r="AN254" s="110" t="s">
        <v>1826</v>
      </c>
      <c r="AO254" s="110" t="s">
        <v>265</v>
      </c>
      <c r="AP254" s="110">
        <v>0</v>
      </c>
    </row>
    <row r="255" spans="21:42" x14ac:dyDescent="0.25">
      <c r="U255" s="72" t="s">
        <v>1215</v>
      </c>
      <c r="V255" s="54">
        <v>29.6</v>
      </c>
      <c r="W255" s="54">
        <v>1500</v>
      </c>
      <c r="Y255" s="72" t="s">
        <v>1713</v>
      </c>
      <c r="Z255" s="54">
        <v>41.5</v>
      </c>
      <c r="AA255" s="76">
        <v>100</v>
      </c>
      <c r="AJ255" s="78" t="str">
        <f t="shared" si="12"/>
        <v>STÜBÜ-520</v>
      </c>
      <c r="AK255" s="110" t="s">
        <v>269</v>
      </c>
      <c r="AL255" s="110">
        <v>520</v>
      </c>
      <c r="AM255" s="110">
        <f t="shared" si="11"/>
        <v>52</v>
      </c>
      <c r="AN255" s="110" t="s">
        <v>1826</v>
      </c>
      <c r="AO255" s="110" t="s">
        <v>265</v>
      </c>
      <c r="AP255" s="110">
        <v>0</v>
      </c>
    </row>
    <row r="256" spans="21:42" x14ac:dyDescent="0.25">
      <c r="U256" s="72" t="s">
        <v>1216</v>
      </c>
      <c r="V256" s="54">
        <v>32.9</v>
      </c>
      <c r="W256" s="54">
        <v>1500</v>
      </c>
      <c r="Y256" s="72" t="s">
        <v>1714</v>
      </c>
      <c r="Z256" s="54">
        <v>50.9</v>
      </c>
      <c r="AA256" s="76">
        <v>100</v>
      </c>
      <c r="AJ256" s="78" t="str">
        <f t="shared" si="12"/>
        <v>STÜBÜ-530</v>
      </c>
      <c r="AK256" s="110" t="s">
        <v>269</v>
      </c>
      <c r="AL256" s="110">
        <v>530</v>
      </c>
      <c r="AM256" s="110">
        <f t="shared" si="11"/>
        <v>53</v>
      </c>
      <c r="AN256" s="110" t="s">
        <v>1826</v>
      </c>
      <c r="AO256" s="110" t="s">
        <v>265</v>
      </c>
      <c r="AP256" s="110">
        <v>0</v>
      </c>
    </row>
    <row r="257" spans="21:42" ht="15.75" thickBot="1" x14ac:dyDescent="0.3">
      <c r="U257" s="79" t="s">
        <v>1217</v>
      </c>
      <c r="V257" s="77">
        <v>36.299999999999997</v>
      </c>
      <c r="W257" s="77">
        <v>1500</v>
      </c>
      <c r="Y257" s="79" t="s">
        <v>1715</v>
      </c>
      <c r="Z257" s="77">
        <v>57.6</v>
      </c>
      <c r="AA257" s="77">
        <v>100</v>
      </c>
      <c r="AJ257" s="78" t="str">
        <f t="shared" si="12"/>
        <v>STÜBÜ-540</v>
      </c>
      <c r="AK257" s="110" t="s">
        <v>269</v>
      </c>
      <c r="AL257" s="110">
        <v>540</v>
      </c>
      <c r="AM257" s="110">
        <f t="shared" si="11"/>
        <v>54</v>
      </c>
      <c r="AN257" s="110" t="s">
        <v>1826</v>
      </c>
      <c r="AO257" s="110" t="s">
        <v>265</v>
      </c>
      <c r="AP257" s="110">
        <v>0</v>
      </c>
    </row>
    <row r="258" spans="21:42" x14ac:dyDescent="0.25">
      <c r="U258" s="72" t="s">
        <v>1716</v>
      </c>
      <c r="V258" s="54">
        <v>15.4</v>
      </c>
      <c r="W258" s="54">
        <v>1500</v>
      </c>
      <c r="Y258" s="80" t="s">
        <v>1328</v>
      </c>
      <c r="Z258" s="76">
        <v>9</v>
      </c>
      <c r="AA258" s="76">
        <v>100</v>
      </c>
      <c r="AJ258" s="78" t="str">
        <f t="shared" si="12"/>
        <v>STÜBÜ-550</v>
      </c>
      <c r="AK258" s="110" t="s">
        <v>269</v>
      </c>
      <c r="AL258" s="110">
        <v>550</v>
      </c>
      <c r="AM258" s="110">
        <f t="shared" si="11"/>
        <v>55</v>
      </c>
      <c r="AN258" s="110" t="s">
        <v>1826</v>
      </c>
      <c r="AO258" s="110" t="s">
        <v>265</v>
      </c>
      <c r="AP258" s="110">
        <v>0</v>
      </c>
    </row>
    <row r="259" spans="21:42" x14ac:dyDescent="0.25">
      <c r="U259" s="72" t="s">
        <v>1717</v>
      </c>
      <c r="V259" s="54">
        <v>18.600000000000001</v>
      </c>
      <c r="W259" s="54">
        <v>1500</v>
      </c>
      <c r="Y259" s="72" t="s">
        <v>1329</v>
      </c>
      <c r="Z259" s="54">
        <v>10.8</v>
      </c>
      <c r="AA259" s="76">
        <v>100</v>
      </c>
      <c r="AJ259" s="78" t="str">
        <f t="shared" si="12"/>
        <v>STÜBÜ-560</v>
      </c>
      <c r="AK259" s="110" t="s">
        <v>269</v>
      </c>
      <c r="AL259" s="110">
        <v>560</v>
      </c>
      <c r="AM259" s="110">
        <f t="shared" si="11"/>
        <v>56</v>
      </c>
      <c r="AN259" s="110" t="s">
        <v>1826</v>
      </c>
      <c r="AO259" s="110" t="s">
        <v>265</v>
      </c>
      <c r="AP259" s="110">
        <v>0</v>
      </c>
    </row>
    <row r="260" spans="21:42" x14ac:dyDescent="0.25">
      <c r="U260" s="72" t="s">
        <v>1718</v>
      </c>
      <c r="V260" s="54">
        <v>21.4</v>
      </c>
      <c r="W260" s="54">
        <v>1500</v>
      </c>
      <c r="Y260" s="72" t="s">
        <v>1330</v>
      </c>
      <c r="Z260" s="54">
        <v>12.6</v>
      </c>
      <c r="AA260" s="76">
        <v>100</v>
      </c>
      <c r="AJ260" s="78" t="str">
        <f t="shared" si="12"/>
        <v>STÜBÜ-570</v>
      </c>
      <c r="AK260" s="110" t="s">
        <v>269</v>
      </c>
      <c r="AL260" s="110">
        <v>570</v>
      </c>
      <c r="AM260" s="110">
        <f t="shared" si="11"/>
        <v>57</v>
      </c>
      <c r="AN260" s="110" t="s">
        <v>1826</v>
      </c>
      <c r="AO260" s="110" t="s">
        <v>265</v>
      </c>
      <c r="AP260" s="110">
        <v>0</v>
      </c>
    </row>
    <row r="261" spans="21:42" x14ac:dyDescent="0.25">
      <c r="U261" s="72" t="s">
        <v>1719</v>
      </c>
      <c r="V261" s="54">
        <v>24</v>
      </c>
      <c r="W261" s="54">
        <v>1500</v>
      </c>
      <c r="Y261" s="72" t="s">
        <v>1331</v>
      </c>
      <c r="Z261" s="54">
        <v>14.4</v>
      </c>
      <c r="AA261" s="76">
        <v>100</v>
      </c>
      <c r="AJ261" s="78" t="str">
        <f t="shared" si="12"/>
        <v>STÜBÜ-580</v>
      </c>
      <c r="AK261" s="110" t="s">
        <v>269</v>
      </c>
      <c r="AL261" s="110">
        <v>580</v>
      </c>
      <c r="AM261" s="110">
        <f t="shared" si="11"/>
        <v>58</v>
      </c>
      <c r="AN261" s="110" t="s">
        <v>1826</v>
      </c>
      <c r="AO261" s="110" t="s">
        <v>265</v>
      </c>
      <c r="AP261" s="110">
        <v>0</v>
      </c>
    </row>
    <row r="262" spans="21:42" x14ac:dyDescent="0.25">
      <c r="U262" s="72" t="s">
        <v>1720</v>
      </c>
      <c r="V262" s="54">
        <v>26.8</v>
      </c>
      <c r="W262" s="54">
        <v>1500</v>
      </c>
      <c r="Y262" s="72" t="s">
        <v>1332</v>
      </c>
      <c r="Z262" s="54">
        <v>16.2</v>
      </c>
      <c r="AA262" s="76">
        <v>100</v>
      </c>
      <c r="AJ262" s="78" t="str">
        <f t="shared" si="12"/>
        <v>STÜBÜ-590</v>
      </c>
      <c r="AK262" s="110" t="s">
        <v>269</v>
      </c>
      <c r="AL262" s="110">
        <v>590</v>
      </c>
      <c r="AM262" s="110">
        <f t="shared" si="11"/>
        <v>59</v>
      </c>
      <c r="AN262" s="110" t="s">
        <v>1826</v>
      </c>
      <c r="AO262" s="110" t="s">
        <v>265</v>
      </c>
      <c r="AP262" s="110">
        <v>0</v>
      </c>
    </row>
    <row r="263" spans="21:42" x14ac:dyDescent="0.25">
      <c r="U263" s="72" t="s">
        <v>1721</v>
      </c>
      <c r="V263" s="54">
        <v>29.6</v>
      </c>
      <c r="W263" s="54">
        <v>1500</v>
      </c>
      <c r="Y263" s="72" t="s">
        <v>1333</v>
      </c>
      <c r="Z263" s="54">
        <v>18</v>
      </c>
      <c r="AA263" s="76">
        <v>100</v>
      </c>
      <c r="AJ263" s="78" t="str">
        <f t="shared" si="12"/>
        <v>STÜBÜ-600</v>
      </c>
      <c r="AK263" s="110" t="s">
        <v>269</v>
      </c>
      <c r="AL263" s="110">
        <v>600</v>
      </c>
      <c r="AM263" s="110">
        <f t="shared" si="11"/>
        <v>60</v>
      </c>
      <c r="AN263" s="110" t="s">
        <v>1826</v>
      </c>
      <c r="AO263" s="110" t="s">
        <v>265</v>
      </c>
      <c r="AP263" s="110">
        <v>0</v>
      </c>
    </row>
    <row r="264" spans="21:42" x14ac:dyDescent="0.25">
      <c r="U264" s="72" t="s">
        <v>1722</v>
      </c>
      <c r="V264" s="54">
        <v>33.200000000000003</v>
      </c>
      <c r="W264" s="54">
        <v>1500</v>
      </c>
      <c r="Y264" s="72" t="s">
        <v>1334</v>
      </c>
      <c r="Z264" s="54">
        <v>22</v>
      </c>
      <c r="AA264" s="76">
        <v>100</v>
      </c>
      <c r="AJ264" s="78" t="str">
        <f t="shared" si="12"/>
        <v>STÜBÜ-610</v>
      </c>
      <c r="AK264" s="110" t="s">
        <v>269</v>
      </c>
      <c r="AL264" s="110">
        <v>610</v>
      </c>
      <c r="AM264" s="110">
        <f t="shared" si="11"/>
        <v>61</v>
      </c>
      <c r="AN264" s="110" t="s">
        <v>1826</v>
      </c>
      <c r="AO264" s="110" t="s">
        <v>265</v>
      </c>
      <c r="AP264" s="110">
        <v>0</v>
      </c>
    </row>
    <row r="265" spans="21:42" x14ac:dyDescent="0.25">
      <c r="U265" s="72" t="s">
        <v>1723</v>
      </c>
      <c r="V265" s="54">
        <v>39.200000000000003</v>
      </c>
      <c r="W265" s="54">
        <v>1500</v>
      </c>
      <c r="Y265" s="72" t="s">
        <v>1335</v>
      </c>
      <c r="Z265" s="54">
        <v>26</v>
      </c>
      <c r="AA265" s="76">
        <v>100</v>
      </c>
      <c r="AJ265" s="78" t="str">
        <f t="shared" si="12"/>
        <v>STÜBÜ-620</v>
      </c>
      <c r="AK265" s="110" t="s">
        <v>269</v>
      </c>
      <c r="AL265" s="110">
        <v>620</v>
      </c>
      <c r="AM265" s="110">
        <f t="shared" si="11"/>
        <v>62</v>
      </c>
      <c r="AN265" s="110" t="s">
        <v>1826</v>
      </c>
      <c r="AO265" s="110" t="s">
        <v>265</v>
      </c>
      <c r="AP265" s="110">
        <v>0</v>
      </c>
    </row>
    <row r="266" spans="21:42" x14ac:dyDescent="0.25">
      <c r="U266" s="72" t="s">
        <v>1724</v>
      </c>
      <c r="V266" s="54">
        <v>44.2</v>
      </c>
      <c r="W266" s="54">
        <v>1500</v>
      </c>
      <c r="Y266" s="72" t="s">
        <v>1336</v>
      </c>
      <c r="Z266" s="54">
        <v>30</v>
      </c>
      <c r="AA266" s="76">
        <v>100</v>
      </c>
      <c r="AJ266" s="78" t="str">
        <f t="shared" si="12"/>
        <v>STÜBÜ-630</v>
      </c>
      <c r="AK266" s="110" t="s">
        <v>269</v>
      </c>
      <c r="AL266" s="110">
        <v>630</v>
      </c>
      <c r="AM266" s="110">
        <f t="shared" si="11"/>
        <v>63</v>
      </c>
      <c r="AN266" s="110" t="s">
        <v>1826</v>
      </c>
      <c r="AO266" s="110" t="s">
        <v>265</v>
      </c>
      <c r="AP266" s="110">
        <v>0</v>
      </c>
    </row>
    <row r="267" spans="21:42" x14ac:dyDescent="0.25">
      <c r="U267" s="72" t="s">
        <v>1725</v>
      </c>
      <c r="V267" s="54">
        <v>48.9</v>
      </c>
      <c r="W267" s="54">
        <v>1500</v>
      </c>
      <c r="Y267" s="72" t="s">
        <v>1337</v>
      </c>
      <c r="Z267" s="54">
        <v>37.4</v>
      </c>
      <c r="AA267" s="76">
        <v>100</v>
      </c>
      <c r="AJ267" s="78" t="str">
        <f t="shared" si="12"/>
        <v>STÜBÜ-640</v>
      </c>
      <c r="AK267" s="110" t="s">
        <v>269</v>
      </c>
      <c r="AL267" s="110">
        <v>640</v>
      </c>
      <c r="AM267" s="110">
        <f t="shared" si="11"/>
        <v>64</v>
      </c>
      <c r="AN267" s="110" t="s">
        <v>1826</v>
      </c>
      <c r="AO267" s="110" t="s">
        <v>265</v>
      </c>
      <c r="AP267" s="110">
        <v>0</v>
      </c>
    </row>
    <row r="268" spans="21:42" ht="15.75" thickBot="1" x14ac:dyDescent="0.3">
      <c r="U268" s="79" t="s">
        <v>1726</v>
      </c>
      <c r="V268" s="77">
        <v>52.6</v>
      </c>
      <c r="W268" s="77">
        <v>1500</v>
      </c>
      <c r="Y268" s="79" t="s">
        <v>1338</v>
      </c>
      <c r="Z268" s="77">
        <v>44</v>
      </c>
      <c r="AA268" s="77">
        <v>100</v>
      </c>
      <c r="AJ268" s="78" t="str">
        <f t="shared" si="12"/>
        <v>STÜBÜ-650</v>
      </c>
      <c r="AK268" s="110" t="s">
        <v>269</v>
      </c>
      <c r="AL268" s="110">
        <v>650</v>
      </c>
      <c r="AM268" s="110">
        <f t="shared" si="11"/>
        <v>65</v>
      </c>
      <c r="AN268" s="110" t="s">
        <v>1826</v>
      </c>
      <c r="AO268" s="110" t="s">
        <v>265</v>
      </c>
      <c r="AP268" s="110">
        <v>0</v>
      </c>
    </row>
    <row r="269" spans="21:42" x14ac:dyDescent="0.25">
      <c r="U269" s="80" t="s">
        <v>1218</v>
      </c>
      <c r="V269" s="76">
        <v>10.199999999999999</v>
      </c>
      <c r="W269" s="76">
        <v>100</v>
      </c>
      <c r="Y269" s="80" t="s">
        <v>1339</v>
      </c>
      <c r="Z269" s="76">
        <v>10</v>
      </c>
      <c r="AA269" s="76">
        <v>100</v>
      </c>
      <c r="AJ269" s="78" t="str">
        <f t="shared" si="12"/>
        <v>STÜBÜ-660</v>
      </c>
      <c r="AK269" s="110" t="s">
        <v>269</v>
      </c>
      <c r="AL269" s="110">
        <v>660</v>
      </c>
      <c r="AM269" s="110">
        <f t="shared" si="11"/>
        <v>66</v>
      </c>
      <c r="AN269" s="110" t="s">
        <v>1826</v>
      </c>
      <c r="AO269" s="110" t="s">
        <v>265</v>
      </c>
      <c r="AP269" s="110">
        <v>0</v>
      </c>
    </row>
    <row r="270" spans="21:42" x14ac:dyDescent="0.25">
      <c r="U270" s="72" t="s">
        <v>1219</v>
      </c>
      <c r="V270" s="54">
        <v>12.3</v>
      </c>
      <c r="W270" s="54">
        <v>100</v>
      </c>
      <c r="Y270" s="72" t="s">
        <v>1340</v>
      </c>
      <c r="Z270" s="54">
        <v>12</v>
      </c>
      <c r="AA270" s="54">
        <v>100</v>
      </c>
      <c r="AJ270" s="78" t="str">
        <f t="shared" si="12"/>
        <v>STÜBÜ-670</v>
      </c>
      <c r="AK270" s="110" t="s">
        <v>269</v>
      </c>
      <c r="AL270" s="110">
        <v>670</v>
      </c>
      <c r="AM270" s="110">
        <f t="shared" si="11"/>
        <v>67</v>
      </c>
      <c r="AN270" s="110" t="s">
        <v>1826</v>
      </c>
      <c r="AO270" s="110" t="s">
        <v>265</v>
      </c>
      <c r="AP270" s="110">
        <v>0</v>
      </c>
    </row>
    <row r="271" spans="21:42" x14ac:dyDescent="0.25">
      <c r="U271" s="72" t="s">
        <v>1220</v>
      </c>
      <c r="V271" s="54">
        <v>14.2</v>
      </c>
      <c r="W271" s="54">
        <v>100</v>
      </c>
      <c r="Y271" s="72" t="s">
        <v>1341</v>
      </c>
      <c r="Z271" s="54">
        <v>14</v>
      </c>
      <c r="AA271" s="54">
        <v>100</v>
      </c>
      <c r="AJ271" s="78" t="str">
        <f t="shared" si="12"/>
        <v>STÜBÜ-680</v>
      </c>
      <c r="AK271" s="110" t="s">
        <v>269</v>
      </c>
      <c r="AL271" s="110">
        <v>680</v>
      </c>
      <c r="AM271" s="110">
        <f t="shared" ref="AM271:AM298" si="13">AL271/10</f>
        <v>68</v>
      </c>
      <c r="AN271" s="110" t="s">
        <v>1826</v>
      </c>
      <c r="AO271" s="110" t="s">
        <v>265</v>
      </c>
      <c r="AP271" s="110">
        <v>0</v>
      </c>
    </row>
    <row r="272" spans="21:42" x14ac:dyDescent="0.25">
      <c r="U272" s="72" t="s">
        <v>1221</v>
      </c>
      <c r="V272" s="54">
        <v>16</v>
      </c>
      <c r="W272" s="54">
        <v>100</v>
      </c>
      <c r="Y272" s="72" t="s">
        <v>1342</v>
      </c>
      <c r="Z272" s="54">
        <v>16</v>
      </c>
      <c r="AA272" s="54">
        <v>100</v>
      </c>
      <c r="AJ272" s="78" t="str">
        <f t="shared" si="12"/>
        <v>STÜBÜ-690</v>
      </c>
      <c r="AK272" s="110" t="s">
        <v>269</v>
      </c>
      <c r="AL272" s="110">
        <v>690</v>
      </c>
      <c r="AM272" s="110">
        <f t="shared" si="13"/>
        <v>69</v>
      </c>
      <c r="AN272" s="110" t="s">
        <v>1826</v>
      </c>
      <c r="AO272" s="110" t="s">
        <v>265</v>
      </c>
      <c r="AP272" s="110">
        <v>0</v>
      </c>
    </row>
    <row r="273" spans="21:42" x14ac:dyDescent="0.25">
      <c r="U273" s="72" t="s">
        <v>1222</v>
      </c>
      <c r="V273" s="54">
        <v>17.899999999999999</v>
      </c>
      <c r="W273" s="54">
        <v>100</v>
      </c>
      <c r="Y273" s="72" t="s">
        <v>1343</v>
      </c>
      <c r="Z273" s="54">
        <v>25.2</v>
      </c>
      <c r="AA273" s="54">
        <v>100</v>
      </c>
      <c r="AJ273" s="78" t="str">
        <f t="shared" si="12"/>
        <v>STÜBÜ-700</v>
      </c>
      <c r="AK273" s="110" t="s">
        <v>269</v>
      </c>
      <c r="AL273" s="110">
        <v>700</v>
      </c>
      <c r="AM273" s="110">
        <f t="shared" si="13"/>
        <v>70</v>
      </c>
      <c r="AN273" s="110" t="s">
        <v>1826</v>
      </c>
      <c r="AO273" s="110" t="s">
        <v>265</v>
      </c>
      <c r="AP273" s="110">
        <v>0</v>
      </c>
    </row>
    <row r="274" spans="21:42" x14ac:dyDescent="0.25">
      <c r="U274" s="72" t="s">
        <v>1223</v>
      </c>
      <c r="V274" s="54">
        <v>19.8</v>
      </c>
      <c r="W274" s="54">
        <v>100</v>
      </c>
      <c r="Y274" s="72" t="s">
        <v>1344</v>
      </c>
      <c r="Z274" s="54">
        <v>28</v>
      </c>
      <c r="AA274" s="54">
        <v>100</v>
      </c>
      <c r="AJ274" s="78" t="str">
        <f t="shared" si="12"/>
        <v>STÜBÜ-710</v>
      </c>
      <c r="AK274" s="110" t="s">
        <v>269</v>
      </c>
      <c r="AL274" s="110">
        <v>710</v>
      </c>
      <c r="AM274" s="110">
        <f t="shared" si="13"/>
        <v>71</v>
      </c>
      <c r="AN274" s="110" t="s">
        <v>1826</v>
      </c>
      <c r="AO274" s="110" t="s">
        <v>265</v>
      </c>
      <c r="AP274" s="110">
        <v>0</v>
      </c>
    </row>
    <row r="275" spans="21:42" x14ac:dyDescent="0.25">
      <c r="U275" s="72" t="s">
        <v>1224</v>
      </c>
      <c r="V275" s="54">
        <v>22.1</v>
      </c>
      <c r="W275" s="54">
        <v>100</v>
      </c>
      <c r="Y275" s="72" t="s">
        <v>1345</v>
      </c>
      <c r="Z275" s="54">
        <v>39.6</v>
      </c>
      <c r="AA275" s="54">
        <v>100</v>
      </c>
      <c r="AJ275" s="78" t="str">
        <f t="shared" si="12"/>
        <v>STÜBÜ-720</v>
      </c>
      <c r="AK275" s="110" t="s">
        <v>269</v>
      </c>
      <c r="AL275" s="110">
        <v>720</v>
      </c>
      <c r="AM275" s="110">
        <f t="shared" si="13"/>
        <v>72</v>
      </c>
      <c r="AN275" s="110" t="s">
        <v>1826</v>
      </c>
      <c r="AO275" s="110" t="s">
        <v>265</v>
      </c>
      <c r="AP275" s="110">
        <v>0</v>
      </c>
    </row>
    <row r="276" spans="21:42" x14ac:dyDescent="0.25">
      <c r="U276" s="72" t="s">
        <v>1225</v>
      </c>
      <c r="V276" s="54">
        <v>26.1</v>
      </c>
      <c r="W276" s="54">
        <v>100</v>
      </c>
      <c r="Y276" s="72" t="s">
        <v>1346</v>
      </c>
      <c r="Z276" s="54">
        <v>46.8</v>
      </c>
      <c r="AA276" s="54">
        <v>100</v>
      </c>
      <c r="AJ276" s="78" t="str">
        <f t="shared" si="12"/>
        <v>STÜBÜ-730</v>
      </c>
      <c r="AK276" s="110" t="s">
        <v>269</v>
      </c>
      <c r="AL276" s="110">
        <v>730</v>
      </c>
      <c r="AM276" s="110">
        <f t="shared" si="13"/>
        <v>73</v>
      </c>
      <c r="AN276" s="110" t="s">
        <v>1826</v>
      </c>
      <c r="AO276" s="110" t="s">
        <v>265</v>
      </c>
      <c r="AP276" s="110">
        <v>0</v>
      </c>
    </row>
    <row r="277" spans="21:42" x14ac:dyDescent="0.25">
      <c r="U277" s="72" t="s">
        <v>1226</v>
      </c>
      <c r="V277" s="54">
        <v>29.6</v>
      </c>
      <c r="W277" s="54">
        <v>100</v>
      </c>
      <c r="Y277" s="72" t="s">
        <v>1347</v>
      </c>
      <c r="Z277" s="54">
        <v>54</v>
      </c>
      <c r="AA277" s="54">
        <v>100</v>
      </c>
      <c r="AJ277" s="78" t="str">
        <f t="shared" si="12"/>
        <v>STÜBÜ-740</v>
      </c>
      <c r="AK277" s="110" t="s">
        <v>269</v>
      </c>
      <c r="AL277" s="110">
        <v>740</v>
      </c>
      <c r="AM277" s="110">
        <f t="shared" si="13"/>
        <v>74</v>
      </c>
      <c r="AN277" s="110" t="s">
        <v>1826</v>
      </c>
      <c r="AO277" s="110" t="s">
        <v>265</v>
      </c>
      <c r="AP277" s="110">
        <v>0</v>
      </c>
    </row>
    <row r="278" spans="21:42" x14ac:dyDescent="0.25">
      <c r="U278" s="72" t="s">
        <v>1227</v>
      </c>
      <c r="V278" s="54">
        <v>32.9</v>
      </c>
      <c r="W278" s="54">
        <v>100</v>
      </c>
      <c r="Y278" s="72" t="s">
        <v>1348</v>
      </c>
      <c r="Z278" s="54">
        <v>74.8</v>
      </c>
      <c r="AA278" s="54">
        <v>100</v>
      </c>
      <c r="AJ278" s="78" t="str">
        <f t="shared" ref="AJ278:AJ298" si="14">CONCATENATE("STÜBÜ-",AL278)</f>
        <v>STÜBÜ-750</v>
      </c>
      <c r="AK278" s="110" t="s">
        <v>269</v>
      </c>
      <c r="AL278" s="110">
        <v>750</v>
      </c>
      <c r="AM278" s="110">
        <f t="shared" si="13"/>
        <v>75</v>
      </c>
      <c r="AN278" s="110" t="s">
        <v>1826</v>
      </c>
      <c r="AO278" s="110" t="s">
        <v>265</v>
      </c>
      <c r="AP278" s="110">
        <v>0</v>
      </c>
    </row>
    <row r="279" spans="21:42" ht="15.75" thickBot="1" x14ac:dyDescent="0.3">
      <c r="U279" s="79" t="s">
        <v>1228</v>
      </c>
      <c r="V279" s="77">
        <v>36.299999999999997</v>
      </c>
      <c r="W279" s="77">
        <v>100</v>
      </c>
      <c r="Y279" s="79" t="s">
        <v>1349</v>
      </c>
      <c r="Z279" s="77">
        <v>88</v>
      </c>
      <c r="AA279" s="77">
        <v>100</v>
      </c>
      <c r="AJ279" s="78" t="str">
        <f t="shared" si="14"/>
        <v>STÜBÜ-760</v>
      </c>
      <c r="AK279" s="110" t="s">
        <v>269</v>
      </c>
      <c r="AL279" s="110">
        <v>760</v>
      </c>
      <c r="AM279" s="110">
        <f t="shared" si="13"/>
        <v>76</v>
      </c>
      <c r="AN279" s="110" t="s">
        <v>1826</v>
      </c>
      <c r="AO279" s="110" t="s">
        <v>265</v>
      </c>
      <c r="AP279" s="110">
        <v>0</v>
      </c>
    </row>
    <row r="280" spans="21:42" x14ac:dyDescent="0.25">
      <c r="U280" s="72" t="s">
        <v>1229</v>
      </c>
      <c r="V280" s="54">
        <v>20.399999999999999</v>
      </c>
      <c r="W280" s="54">
        <v>1500</v>
      </c>
      <c r="Y280" s="72" t="s">
        <v>1650</v>
      </c>
      <c r="Z280" s="54">
        <v>10</v>
      </c>
      <c r="AA280" s="54">
        <v>100</v>
      </c>
      <c r="AJ280" s="78" t="str">
        <f t="shared" si="14"/>
        <v>STÜBÜ-770</v>
      </c>
      <c r="AK280" s="110" t="s">
        <v>269</v>
      </c>
      <c r="AL280" s="110">
        <v>770</v>
      </c>
      <c r="AM280" s="110">
        <f t="shared" si="13"/>
        <v>77</v>
      </c>
      <c r="AN280" s="110" t="s">
        <v>1826</v>
      </c>
      <c r="AO280" s="110" t="s">
        <v>265</v>
      </c>
      <c r="AP280" s="110">
        <v>0</v>
      </c>
    </row>
    <row r="281" spans="21:42" x14ac:dyDescent="0.25">
      <c r="U281" s="72" t="s">
        <v>1230</v>
      </c>
      <c r="V281" s="54">
        <v>24.6</v>
      </c>
      <c r="W281" s="54">
        <v>1500</v>
      </c>
      <c r="Y281" s="72" t="s">
        <v>1651</v>
      </c>
      <c r="Z281" s="54">
        <v>12</v>
      </c>
      <c r="AA281" s="54">
        <v>100</v>
      </c>
      <c r="AJ281" s="78" t="str">
        <f t="shared" si="14"/>
        <v>STÜBÜ-780</v>
      </c>
      <c r="AK281" s="110" t="s">
        <v>269</v>
      </c>
      <c r="AL281" s="110">
        <v>780</v>
      </c>
      <c r="AM281" s="110">
        <f t="shared" si="13"/>
        <v>78</v>
      </c>
      <c r="AN281" s="110" t="s">
        <v>1826</v>
      </c>
      <c r="AO281" s="110" t="s">
        <v>265</v>
      </c>
      <c r="AP281" s="110">
        <v>0</v>
      </c>
    </row>
    <row r="282" spans="21:42" x14ac:dyDescent="0.25">
      <c r="U282" s="72" t="s">
        <v>1231</v>
      </c>
      <c r="V282" s="54">
        <v>28.4</v>
      </c>
      <c r="W282" s="54">
        <v>1500</v>
      </c>
      <c r="Y282" s="72" t="s">
        <v>1652</v>
      </c>
      <c r="Z282" s="54">
        <v>14</v>
      </c>
      <c r="AA282" s="54">
        <v>100</v>
      </c>
      <c r="AJ282" s="78" t="str">
        <f t="shared" si="14"/>
        <v>STÜBÜ-790</v>
      </c>
      <c r="AK282" s="110" t="s">
        <v>269</v>
      </c>
      <c r="AL282" s="110">
        <v>790</v>
      </c>
      <c r="AM282" s="110">
        <f t="shared" si="13"/>
        <v>79</v>
      </c>
      <c r="AN282" s="110" t="s">
        <v>1826</v>
      </c>
      <c r="AO282" s="110" t="s">
        <v>265</v>
      </c>
      <c r="AP282" s="110">
        <v>0</v>
      </c>
    </row>
    <row r="283" spans="21:42" x14ac:dyDescent="0.25">
      <c r="U283" s="72" t="s">
        <v>1232</v>
      </c>
      <c r="V283" s="54">
        <v>32</v>
      </c>
      <c r="W283" s="54">
        <v>1500</v>
      </c>
      <c r="Y283" s="72" t="s">
        <v>1653</v>
      </c>
      <c r="Z283" s="54">
        <v>16</v>
      </c>
      <c r="AA283" s="54">
        <v>100</v>
      </c>
      <c r="AJ283" s="78" t="str">
        <f t="shared" si="14"/>
        <v>STÜBÜ-800</v>
      </c>
      <c r="AK283" s="110" t="s">
        <v>269</v>
      </c>
      <c r="AL283" s="110">
        <v>800</v>
      </c>
      <c r="AM283" s="110">
        <f t="shared" si="13"/>
        <v>80</v>
      </c>
      <c r="AN283" s="110" t="s">
        <v>1826</v>
      </c>
      <c r="AO283" s="110" t="s">
        <v>265</v>
      </c>
      <c r="AP283" s="110">
        <v>0</v>
      </c>
    </row>
    <row r="284" spans="21:42" x14ac:dyDescent="0.25">
      <c r="U284" s="72" t="s">
        <v>1233</v>
      </c>
      <c r="V284" s="54">
        <v>35.799999999999997</v>
      </c>
      <c r="W284" s="54">
        <v>1500</v>
      </c>
      <c r="Y284" s="72" t="s">
        <v>1654</v>
      </c>
      <c r="Z284" s="54">
        <v>25.2</v>
      </c>
      <c r="AA284" s="54">
        <v>100</v>
      </c>
      <c r="AJ284" s="78" t="str">
        <f t="shared" si="14"/>
        <v>STÜBÜ-810</v>
      </c>
      <c r="AK284" s="110" t="s">
        <v>269</v>
      </c>
      <c r="AL284" s="110">
        <v>810</v>
      </c>
      <c r="AM284" s="110">
        <f t="shared" si="13"/>
        <v>81</v>
      </c>
      <c r="AN284" s="110" t="s">
        <v>1826</v>
      </c>
      <c r="AO284" s="110" t="s">
        <v>265</v>
      </c>
      <c r="AP284" s="110">
        <v>0</v>
      </c>
    </row>
    <row r="285" spans="21:42" x14ac:dyDescent="0.25">
      <c r="U285" s="72" t="s">
        <v>1234</v>
      </c>
      <c r="V285" s="54">
        <v>39.6</v>
      </c>
      <c r="W285" s="54">
        <v>1500</v>
      </c>
      <c r="Y285" s="72" t="s">
        <v>1655</v>
      </c>
      <c r="Z285" s="54">
        <v>28</v>
      </c>
      <c r="AA285" s="54">
        <v>100</v>
      </c>
      <c r="AJ285" s="78" t="str">
        <f t="shared" si="14"/>
        <v>STÜBÜ-820</v>
      </c>
      <c r="AK285" s="110" t="s">
        <v>269</v>
      </c>
      <c r="AL285" s="110">
        <v>820</v>
      </c>
      <c r="AM285" s="110">
        <f t="shared" si="13"/>
        <v>82</v>
      </c>
      <c r="AN285" s="110" t="s">
        <v>1826</v>
      </c>
      <c r="AO285" s="110" t="s">
        <v>265</v>
      </c>
      <c r="AP285" s="110">
        <v>0</v>
      </c>
    </row>
    <row r="286" spans="21:42" x14ac:dyDescent="0.25">
      <c r="U286" s="72" t="s">
        <v>1235</v>
      </c>
      <c r="V286" s="54">
        <v>44.2</v>
      </c>
      <c r="W286" s="54">
        <v>1500</v>
      </c>
      <c r="Y286" s="72" t="s">
        <v>1656</v>
      </c>
      <c r="Z286" s="54">
        <v>39.6</v>
      </c>
      <c r="AA286" s="54">
        <v>100</v>
      </c>
      <c r="AJ286" s="78" t="str">
        <f t="shared" si="14"/>
        <v>STÜBÜ-830</v>
      </c>
      <c r="AK286" s="110" t="s">
        <v>269</v>
      </c>
      <c r="AL286" s="110">
        <v>830</v>
      </c>
      <c r="AM286" s="110">
        <f t="shared" si="13"/>
        <v>83</v>
      </c>
      <c r="AN286" s="110" t="s">
        <v>1826</v>
      </c>
      <c r="AO286" s="110" t="s">
        <v>265</v>
      </c>
      <c r="AP286" s="110">
        <v>0</v>
      </c>
    </row>
    <row r="287" spans="21:42" x14ac:dyDescent="0.25">
      <c r="U287" s="72" t="s">
        <v>1236</v>
      </c>
      <c r="V287" s="54">
        <v>52.2</v>
      </c>
      <c r="W287" s="54">
        <v>1500</v>
      </c>
      <c r="Y287" s="72" t="s">
        <v>1657</v>
      </c>
      <c r="Z287" s="54">
        <v>46.8</v>
      </c>
      <c r="AA287" s="54">
        <v>100</v>
      </c>
      <c r="AJ287" s="78" t="str">
        <f t="shared" si="14"/>
        <v>STÜBÜ-840</v>
      </c>
      <c r="AK287" s="110" t="s">
        <v>269</v>
      </c>
      <c r="AL287" s="110">
        <v>840</v>
      </c>
      <c r="AM287" s="110">
        <f t="shared" si="13"/>
        <v>84</v>
      </c>
      <c r="AN287" s="110" t="s">
        <v>1826</v>
      </c>
      <c r="AO287" s="110" t="s">
        <v>265</v>
      </c>
      <c r="AP287" s="110">
        <v>0</v>
      </c>
    </row>
    <row r="288" spans="21:42" x14ac:dyDescent="0.25">
      <c r="U288" s="72" t="s">
        <v>1237</v>
      </c>
      <c r="V288" s="54">
        <v>59.2</v>
      </c>
      <c r="W288" s="54">
        <v>1500</v>
      </c>
      <c r="Y288" s="72" t="s">
        <v>1658</v>
      </c>
      <c r="Z288" s="54">
        <v>54</v>
      </c>
      <c r="AA288" s="54">
        <v>100</v>
      </c>
      <c r="AJ288" s="78" t="str">
        <f t="shared" si="14"/>
        <v>STÜBÜ-850</v>
      </c>
      <c r="AK288" s="110" t="s">
        <v>269</v>
      </c>
      <c r="AL288" s="110">
        <v>850</v>
      </c>
      <c r="AM288" s="110">
        <f t="shared" si="13"/>
        <v>85</v>
      </c>
      <c r="AN288" s="110" t="s">
        <v>1826</v>
      </c>
      <c r="AO288" s="110" t="s">
        <v>265</v>
      </c>
      <c r="AP288" s="110">
        <v>0</v>
      </c>
    </row>
    <row r="289" spans="21:42" x14ac:dyDescent="0.25">
      <c r="U289" s="72" t="s">
        <v>1238</v>
      </c>
      <c r="V289" s="54">
        <v>65.900000000000006</v>
      </c>
      <c r="W289" s="54">
        <v>1500</v>
      </c>
      <c r="Y289" s="72" t="s">
        <v>1659</v>
      </c>
      <c r="Z289" s="54">
        <v>74.8</v>
      </c>
      <c r="AA289" s="54">
        <v>100</v>
      </c>
      <c r="AJ289" s="78" t="str">
        <f t="shared" si="14"/>
        <v>STÜBÜ-860</v>
      </c>
      <c r="AK289" s="110" t="s">
        <v>269</v>
      </c>
      <c r="AL289" s="110">
        <v>860</v>
      </c>
      <c r="AM289" s="110">
        <f t="shared" si="13"/>
        <v>86</v>
      </c>
      <c r="AN289" s="110" t="s">
        <v>1826</v>
      </c>
      <c r="AO289" s="110" t="s">
        <v>265</v>
      </c>
      <c r="AP289" s="110">
        <v>0</v>
      </c>
    </row>
    <row r="290" spans="21:42" ht="15.75" thickBot="1" x14ac:dyDescent="0.3">
      <c r="U290" s="79" t="s">
        <v>1239</v>
      </c>
      <c r="V290" s="77">
        <v>72.599999999999994</v>
      </c>
      <c r="W290" s="77">
        <v>1500</v>
      </c>
      <c r="Y290" s="79" t="s">
        <v>1660</v>
      </c>
      <c r="Z290" s="77">
        <v>88</v>
      </c>
      <c r="AA290" s="77">
        <v>100</v>
      </c>
      <c r="AJ290" s="78" t="str">
        <f t="shared" si="14"/>
        <v>STÜBÜ-870</v>
      </c>
      <c r="AK290" s="110" t="s">
        <v>269</v>
      </c>
      <c r="AL290" s="110">
        <v>870</v>
      </c>
      <c r="AM290" s="110">
        <f t="shared" si="13"/>
        <v>87</v>
      </c>
      <c r="AN290" s="110" t="s">
        <v>1826</v>
      </c>
      <c r="AO290" s="110" t="s">
        <v>265</v>
      </c>
      <c r="AP290" s="110">
        <v>0</v>
      </c>
    </row>
    <row r="291" spans="21:42" x14ac:dyDescent="0.25">
      <c r="U291" s="80" t="s">
        <v>1240</v>
      </c>
      <c r="V291" s="76">
        <v>14.2</v>
      </c>
      <c r="W291" s="76">
        <v>1500</v>
      </c>
      <c r="Y291" s="80" t="s">
        <v>1350</v>
      </c>
      <c r="Z291" s="76">
        <v>32</v>
      </c>
      <c r="AA291" s="76">
        <v>100</v>
      </c>
      <c r="AJ291" s="78" t="str">
        <f t="shared" si="14"/>
        <v>STÜBÜ-880</v>
      </c>
      <c r="AK291" s="110" t="s">
        <v>269</v>
      </c>
      <c r="AL291" s="110">
        <v>880</v>
      </c>
      <c r="AM291" s="110">
        <f t="shared" si="13"/>
        <v>88</v>
      </c>
      <c r="AN291" s="110" t="s">
        <v>1826</v>
      </c>
      <c r="AO291" s="110" t="s">
        <v>265</v>
      </c>
      <c r="AP291" s="110">
        <v>0</v>
      </c>
    </row>
    <row r="292" spans="21:42" x14ac:dyDescent="0.25">
      <c r="U292" s="72" t="s">
        <v>1241</v>
      </c>
      <c r="V292" s="54">
        <v>17.100000000000001</v>
      </c>
      <c r="W292" s="54">
        <v>1500</v>
      </c>
      <c r="Y292" s="72" t="s">
        <v>1351</v>
      </c>
      <c r="Z292" s="54">
        <v>38.4</v>
      </c>
      <c r="AA292" s="54">
        <v>100</v>
      </c>
      <c r="AJ292" s="78" t="str">
        <f t="shared" si="14"/>
        <v>STÜBÜ-890</v>
      </c>
      <c r="AK292" s="110" t="s">
        <v>269</v>
      </c>
      <c r="AL292" s="110">
        <v>890</v>
      </c>
      <c r="AM292" s="110">
        <f t="shared" si="13"/>
        <v>89</v>
      </c>
      <c r="AN292" s="110" t="s">
        <v>1826</v>
      </c>
      <c r="AO292" s="110" t="s">
        <v>265</v>
      </c>
      <c r="AP292" s="110">
        <v>0</v>
      </c>
    </row>
    <row r="293" spans="21:42" x14ac:dyDescent="0.25">
      <c r="U293" s="72" t="s">
        <v>1242</v>
      </c>
      <c r="V293" s="54">
        <v>19.8</v>
      </c>
      <c r="W293" s="54">
        <v>1500</v>
      </c>
      <c r="Y293" s="72" t="s">
        <v>1352</v>
      </c>
      <c r="Z293" s="54">
        <v>44.8</v>
      </c>
      <c r="AA293" s="54">
        <v>100</v>
      </c>
      <c r="AJ293" s="78" t="str">
        <f t="shared" si="14"/>
        <v>STÜBÜ-900</v>
      </c>
      <c r="AK293" s="110" t="s">
        <v>269</v>
      </c>
      <c r="AL293" s="110">
        <v>900</v>
      </c>
      <c r="AM293" s="110">
        <f t="shared" si="13"/>
        <v>90</v>
      </c>
      <c r="AN293" s="110" t="s">
        <v>1826</v>
      </c>
      <c r="AO293" s="110" t="s">
        <v>265</v>
      </c>
      <c r="AP293" s="110">
        <v>0</v>
      </c>
    </row>
    <row r="294" spans="21:42" x14ac:dyDescent="0.25">
      <c r="U294" s="72" t="s">
        <v>1243</v>
      </c>
      <c r="V294" s="54">
        <v>22.4</v>
      </c>
      <c r="W294" s="54">
        <v>1500</v>
      </c>
      <c r="Y294" s="72" t="s">
        <v>1353</v>
      </c>
      <c r="Z294" s="54">
        <v>51.2</v>
      </c>
      <c r="AA294" s="54">
        <v>100</v>
      </c>
      <c r="AJ294" s="78" t="str">
        <f t="shared" si="14"/>
        <v>STÜBÜ-910</v>
      </c>
      <c r="AK294" s="110" t="s">
        <v>269</v>
      </c>
      <c r="AL294" s="110">
        <v>910</v>
      </c>
      <c r="AM294" s="110">
        <f t="shared" si="13"/>
        <v>91</v>
      </c>
      <c r="AN294" s="110" t="s">
        <v>1826</v>
      </c>
      <c r="AO294" s="110" t="s">
        <v>265</v>
      </c>
      <c r="AP294" s="110">
        <v>0</v>
      </c>
    </row>
    <row r="295" spans="21:42" x14ac:dyDescent="0.25">
      <c r="U295" s="72" t="s">
        <v>1244</v>
      </c>
      <c r="V295" s="54">
        <v>25.1</v>
      </c>
      <c r="W295" s="54">
        <v>1500</v>
      </c>
      <c r="Y295" s="72" t="s">
        <v>1354</v>
      </c>
      <c r="Z295" s="54">
        <v>57.6</v>
      </c>
      <c r="AA295" s="54">
        <v>100</v>
      </c>
      <c r="AJ295" s="78" t="str">
        <f t="shared" si="14"/>
        <v>STÜBÜ-920</v>
      </c>
      <c r="AK295" s="110" t="s">
        <v>269</v>
      </c>
      <c r="AL295" s="110">
        <v>920</v>
      </c>
      <c r="AM295" s="110">
        <f t="shared" si="13"/>
        <v>92</v>
      </c>
      <c r="AN295" s="110" t="s">
        <v>1826</v>
      </c>
      <c r="AO295" s="110" t="s">
        <v>265</v>
      </c>
      <c r="AP295" s="110">
        <v>0</v>
      </c>
    </row>
    <row r="296" spans="21:42" x14ac:dyDescent="0.25">
      <c r="U296" s="72" t="s">
        <v>1245</v>
      </c>
      <c r="V296" s="54">
        <v>27.8</v>
      </c>
      <c r="W296" s="54">
        <v>1500</v>
      </c>
      <c r="Y296" s="72" t="s">
        <v>1355</v>
      </c>
      <c r="Z296" s="54">
        <v>64</v>
      </c>
      <c r="AA296" s="54">
        <v>100</v>
      </c>
      <c r="AJ296" s="78" t="str">
        <f t="shared" si="14"/>
        <v>STÜBÜ-930</v>
      </c>
      <c r="AK296" s="110" t="s">
        <v>269</v>
      </c>
      <c r="AL296" s="110">
        <v>930</v>
      </c>
      <c r="AM296" s="110">
        <f t="shared" si="13"/>
        <v>93</v>
      </c>
      <c r="AN296" s="110" t="s">
        <v>1826</v>
      </c>
      <c r="AO296" s="110" t="s">
        <v>265</v>
      </c>
      <c r="AP296" s="110">
        <v>0</v>
      </c>
    </row>
    <row r="297" spans="21:42" x14ac:dyDescent="0.25">
      <c r="U297" s="72" t="s">
        <v>1246</v>
      </c>
      <c r="V297" s="54">
        <v>33.1</v>
      </c>
      <c r="W297" s="54">
        <v>1500</v>
      </c>
      <c r="Y297" s="72" t="s">
        <v>1356</v>
      </c>
      <c r="Z297" s="54">
        <v>70.400000000000006</v>
      </c>
      <c r="AA297" s="54">
        <v>100</v>
      </c>
      <c r="AJ297" s="78" t="str">
        <f t="shared" si="14"/>
        <v>STÜBÜ-940</v>
      </c>
      <c r="AK297" s="110" t="s">
        <v>269</v>
      </c>
      <c r="AL297" s="110">
        <v>940</v>
      </c>
      <c r="AM297" s="110">
        <f t="shared" si="13"/>
        <v>94</v>
      </c>
      <c r="AN297" s="110" t="s">
        <v>1826</v>
      </c>
      <c r="AO297" s="110" t="s">
        <v>265</v>
      </c>
      <c r="AP297" s="110">
        <v>0</v>
      </c>
    </row>
    <row r="298" spans="21:42" x14ac:dyDescent="0.25">
      <c r="U298" s="72" t="s">
        <v>1247</v>
      </c>
      <c r="V298" s="54">
        <v>39.1</v>
      </c>
      <c r="W298" s="54">
        <v>1500</v>
      </c>
      <c r="Y298" s="72" t="s">
        <v>1357</v>
      </c>
      <c r="Z298" s="54">
        <v>83.2</v>
      </c>
      <c r="AA298" s="54">
        <v>100</v>
      </c>
      <c r="AJ298" s="78" t="str">
        <f t="shared" si="14"/>
        <v>STÜBÜ-950</v>
      </c>
      <c r="AK298" s="110" t="s">
        <v>269</v>
      </c>
      <c r="AL298" s="110">
        <v>950</v>
      </c>
      <c r="AM298" s="110">
        <f t="shared" si="13"/>
        <v>95</v>
      </c>
      <c r="AN298" s="110" t="s">
        <v>1826</v>
      </c>
      <c r="AO298" s="110" t="s">
        <v>265</v>
      </c>
      <c r="AP298" s="110">
        <v>0</v>
      </c>
    </row>
    <row r="299" spans="21:42" x14ac:dyDescent="0.25">
      <c r="U299" s="72" t="s">
        <v>1248</v>
      </c>
      <c r="V299" s="54">
        <v>44.6</v>
      </c>
      <c r="W299" s="54">
        <v>1500</v>
      </c>
      <c r="Y299" s="72" t="s">
        <v>1358</v>
      </c>
      <c r="Z299" s="54">
        <v>96</v>
      </c>
      <c r="AA299" s="54">
        <v>100</v>
      </c>
    </row>
    <row r="300" spans="21:42" x14ac:dyDescent="0.25">
      <c r="U300" s="72" t="s">
        <v>1249</v>
      </c>
      <c r="V300" s="54">
        <v>53.3</v>
      </c>
      <c r="W300" s="54">
        <v>1500</v>
      </c>
      <c r="Y300" s="72" t="s">
        <v>1359</v>
      </c>
      <c r="Z300" s="54">
        <v>108.8</v>
      </c>
      <c r="AA300" s="54">
        <v>100</v>
      </c>
    </row>
    <row r="301" spans="21:42" ht="15.75" thickBot="1" x14ac:dyDescent="0.3">
      <c r="U301" s="79" t="s">
        <v>1250</v>
      </c>
      <c r="V301" s="77">
        <v>60.3</v>
      </c>
      <c r="W301" s="77">
        <v>1500</v>
      </c>
      <c r="Y301" s="79" t="s">
        <v>1360</v>
      </c>
      <c r="Z301" s="77">
        <v>128</v>
      </c>
      <c r="AA301" s="77">
        <v>100</v>
      </c>
    </row>
    <row r="302" spans="21:42" x14ac:dyDescent="0.25">
      <c r="U302" s="72" t="s">
        <v>1661</v>
      </c>
      <c r="V302" s="54">
        <v>14.2</v>
      </c>
      <c r="W302" s="54">
        <v>1500</v>
      </c>
      <c r="Y302" s="72" t="s">
        <v>1662</v>
      </c>
      <c r="Z302" s="54">
        <v>32</v>
      </c>
      <c r="AA302" s="54">
        <v>100</v>
      </c>
    </row>
    <row r="303" spans="21:42" x14ac:dyDescent="0.25">
      <c r="U303" s="72" t="s">
        <v>1663</v>
      </c>
      <c r="V303" s="54">
        <v>17.100000000000001</v>
      </c>
      <c r="W303" s="54">
        <v>1500</v>
      </c>
      <c r="Y303" s="72" t="s">
        <v>1664</v>
      </c>
      <c r="Z303" s="54">
        <v>38.4</v>
      </c>
      <c r="AA303" s="54">
        <v>100</v>
      </c>
    </row>
    <row r="304" spans="21:42" x14ac:dyDescent="0.25">
      <c r="U304" s="72" t="s">
        <v>1665</v>
      </c>
      <c r="V304" s="54">
        <v>19.8</v>
      </c>
      <c r="W304" s="54">
        <v>1500</v>
      </c>
      <c r="Y304" s="72" t="s">
        <v>1666</v>
      </c>
      <c r="Z304" s="54">
        <v>44.8</v>
      </c>
      <c r="AA304" s="54">
        <v>100</v>
      </c>
    </row>
    <row r="305" spans="21:27" x14ac:dyDescent="0.25">
      <c r="U305" s="72" t="s">
        <v>1667</v>
      </c>
      <c r="V305" s="54">
        <v>22.4</v>
      </c>
      <c r="W305" s="54">
        <v>1500</v>
      </c>
      <c r="Y305" s="72" t="s">
        <v>1668</v>
      </c>
      <c r="Z305" s="54">
        <v>51.2</v>
      </c>
      <c r="AA305" s="54">
        <v>100</v>
      </c>
    </row>
    <row r="306" spans="21:27" x14ac:dyDescent="0.25">
      <c r="U306" s="72" t="s">
        <v>1669</v>
      </c>
      <c r="V306" s="54">
        <v>25.1</v>
      </c>
      <c r="W306" s="54">
        <v>1500</v>
      </c>
      <c r="Y306" s="72" t="s">
        <v>1670</v>
      </c>
      <c r="Z306" s="54">
        <v>57.6</v>
      </c>
      <c r="AA306" s="54">
        <v>100</v>
      </c>
    </row>
    <row r="307" spans="21:27" x14ac:dyDescent="0.25">
      <c r="U307" s="72" t="s">
        <v>1671</v>
      </c>
      <c r="V307" s="54">
        <v>27.8</v>
      </c>
      <c r="W307" s="54">
        <v>1500</v>
      </c>
      <c r="Y307" s="72" t="s">
        <v>1672</v>
      </c>
      <c r="Z307" s="54">
        <v>64</v>
      </c>
      <c r="AA307" s="54">
        <v>100</v>
      </c>
    </row>
    <row r="308" spans="21:27" x14ac:dyDescent="0.25">
      <c r="U308" s="72" t="s">
        <v>1673</v>
      </c>
      <c r="V308" s="54">
        <v>33.1</v>
      </c>
      <c r="W308" s="54">
        <v>1500</v>
      </c>
      <c r="Y308" s="72" t="s">
        <v>1674</v>
      </c>
      <c r="Z308" s="54">
        <v>70.400000000000006</v>
      </c>
      <c r="AA308" s="54">
        <v>100</v>
      </c>
    </row>
    <row r="309" spans="21:27" x14ac:dyDescent="0.25">
      <c r="U309" s="72" t="s">
        <v>1675</v>
      </c>
      <c r="V309" s="54">
        <v>39.1</v>
      </c>
      <c r="W309" s="54">
        <v>1500</v>
      </c>
      <c r="Y309" s="72" t="s">
        <v>1676</v>
      </c>
      <c r="Z309" s="54">
        <v>83.2</v>
      </c>
      <c r="AA309" s="54">
        <v>100</v>
      </c>
    </row>
    <row r="310" spans="21:27" x14ac:dyDescent="0.25">
      <c r="U310" s="72" t="s">
        <v>1677</v>
      </c>
      <c r="V310" s="54">
        <v>44.6</v>
      </c>
      <c r="W310" s="54">
        <v>1500</v>
      </c>
      <c r="Y310" s="72" t="s">
        <v>1678</v>
      </c>
      <c r="Z310" s="54">
        <v>96</v>
      </c>
      <c r="AA310" s="54">
        <v>100</v>
      </c>
    </row>
    <row r="311" spans="21:27" x14ac:dyDescent="0.25">
      <c r="U311" s="72" t="s">
        <v>1679</v>
      </c>
      <c r="V311" s="54">
        <v>53.3</v>
      </c>
      <c r="W311" s="54">
        <v>1500</v>
      </c>
      <c r="Y311" s="72" t="s">
        <v>1680</v>
      </c>
      <c r="Z311" s="54">
        <v>108.8</v>
      </c>
      <c r="AA311" s="54">
        <v>100</v>
      </c>
    </row>
    <row r="312" spans="21:27" ht="15.75" thickBot="1" x14ac:dyDescent="0.3">
      <c r="U312" s="79" t="s">
        <v>1681</v>
      </c>
      <c r="V312" s="77">
        <v>60.3</v>
      </c>
      <c r="W312" s="77">
        <v>1500</v>
      </c>
      <c r="Y312" s="79" t="s">
        <v>1682</v>
      </c>
      <c r="Z312" s="77">
        <v>128</v>
      </c>
      <c r="AA312" s="77">
        <v>100</v>
      </c>
    </row>
    <row r="313" spans="21:27" x14ac:dyDescent="0.25">
      <c r="U313" s="80" t="s">
        <v>1251</v>
      </c>
      <c r="V313" s="76">
        <v>14.2</v>
      </c>
      <c r="W313" s="76">
        <v>1500</v>
      </c>
      <c r="Y313" s="80" t="s">
        <v>1394</v>
      </c>
      <c r="Z313" s="76">
        <v>9</v>
      </c>
      <c r="AA313" s="76">
        <v>100</v>
      </c>
    </row>
    <row r="314" spans="21:27" x14ac:dyDescent="0.25">
      <c r="U314" s="72" t="s">
        <v>1252</v>
      </c>
      <c r="V314" s="54">
        <v>17.100000000000001</v>
      </c>
      <c r="W314" s="54">
        <v>1500</v>
      </c>
      <c r="Y314" s="72" t="s">
        <v>1395</v>
      </c>
      <c r="Z314" s="54">
        <v>10.8</v>
      </c>
      <c r="AA314" s="76">
        <v>100</v>
      </c>
    </row>
    <row r="315" spans="21:27" x14ac:dyDescent="0.25">
      <c r="U315" s="72" t="s">
        <v>1253</v>
      </c>
      <c r="V315" s="54">
        <v>19.8</v>
      </c>
      <c r="W315" s="54">
        <v>1500</v>
      </c>
      <c r="Y315" s="72" t="s">
        <v>1396</v>
      </c>
      <c r="Z315" s="54">
        <v>12.6</v>
      </c>
      <c r="AA315" s="76">
        <v>100</v>
      </c>
    </row>
    <row r="316" spans="21:27" x14ac:dyDescent="0.25">
      <c r="U316" s="72" t="s">
        <v>1254</v>
      </c>
      <c r="V316" s="54">
        <v>22.4</v>
      </c>
      <c r="W316" s="54">
        <v>1500</v>
      </c>
      <c r="Y316" s="72" t="s">
        <v>1397</v>
      </c>
      <c r="Z316" s="54">
        <v>14.4</v>
      </c>
      <c r="AA316" s="76">
        <v>100</v>
      </c>
    </row>
    <row r="317" spans="21:27" x14ac:dyDescent="0.25">
      <c r="U317" s="72" t="s">
        <v>1255</v>
      </c>
      <c r="V317" s="54">
        <v>25.1</v>
      </c>
      <c r="W317" s="54">
        <v>1500</v>
      </c>
      <c r="Y317" s="72" t="s">
        <v>1398</v>
      </c>
      <c r="Z317" s="54">
        <v>16.2</v>
      </c>
      <c r="AA317" s="76">
        <v>100</v>
      </c>
    </row>
    <row r="318" spans="21:27" x14ac:dyDescent="0.25">
      <c r="U318" s="72" t="s">
        <v>1256</v>
      </c>
      <c r="V318" s="54">
        <v>27.8</v>
      </c>
      <c r="W318" s="54">
        <v>1500</v>
      </c>
      <c r="Y318" s="72" t="s">
        <v>1399</v>
      </c>
      <c r="Z318" s="54">
        <v>18</v>
      </c>
      <c r="AA318" s="76">
        <v>100</v>
      </c>
    </row>
    <row r="319" spans="21:27" x14ac:dyDescent="0.25">
      <c r="U319" s="72" t="s">
        <v>1257</v>
      </c>
      <c r="V319" s="54">
        <v>33.1</v>
      </c>
      <c r="W319" s="54">
        <v>1500</v>
      </c>
      <c r="Y319" s="72" t="s">
        <v>1400</v>
      </c>
      <c r="Z319" s="54">
        <v>22</v>
      </c>
      <c r="AA319" s="76">
        <v>100</v>
      </c>
    </row>
    <row r="320" spans="21:27" x14ac:dyDescent="0.25">
      <c r="U320" s="72" t="s">
        <v>1258</v>
      </c>
      <c r="V320" s="54">
        <v>39.1</v>
      </c>
      <c r="W320" s="54">
        <v>1500</v>
      </c>
      <c r="Y320" s="72" t="s">
        <v>1401</v>
      </c>
      <c r="Z320" s="54">
        <v>26</v>
      </c>
      <c r="AA320" s="76">
        <v>100</v>
      </c>
    </row>
    <row r="321" spans="21:27" x14ac:dyDescent="0.25">
      <c r="U321" s="72" t="s">
        <v>1259</v>
      </c>
      <c r="V321" s="54">
        <v>44.6</v>
      </c>
      <c r="W321" s="54">
        <v>1500</v>
      </c>
      <c r="Y321" s="72" t="s">
        <v>1402</v>
      </c>
      <c r="Z321" s="54">
        <v>30</v>
      </c>
      <c r="AA321" s="76">
        <v>100</v>
      </c>
    </row>
    <row r="322" spans="21:27" x14ac:dyDescent="0.25">
      <c r="U322" s="72" t="s">
        <v>1260</v>
      </c>
      <c r="V322" s="54">
        <v>53.3</v>
      </c>
      <c r="W322" s="54">
        <v>1500</v>
      </c>
      <c r="Y322" s="72" t="s">
        <v>1403</v>
      </c>
      <c r="Z322" s="54">
        <v>37.4</v>
      </c>
      <c r="AA322" s="76">
        <v>100</v>
      </c>
    </row>
    <row r="323" spans="21:27" ht="15.75" thickBot="1" x14ac:dyDescent="0.3">
      <c r="U323" s="79" t="s">
        <v>1261</v>
      </c>
      <c r="V323" s="77">
        <v>60.3</v>
      </c>
      <c r="W323" s="77">
        <v>1500</v>
      </c>
      <c r="Y323" s="79" t="s">
        <v>1404</v>
      </c>
      <c r="Z323" s="77">
        <v>44</v>
      </c>
      <c r="AA323" s="77">
        <v>100</v>
      </c>
    </row>
    <row r="324" spans="21:27" x14ac:dyDescent="0.25">
      <c r="U324" s="80" t="s">
        <v>1262</v>
      </c>
      <c r="V324" s="76">
        <v>12.6</v>
      </c>
      <c r="W324" s="76">
        <v>250</v>
      </c>
      <c r="Y324" s="80" t="s">
        <v>1727</v>
      </c>
      <c r="Z324" s="76">
        <v>13.6</v>
      </c>
      <c r="AA324" s="76">
        <v>100</v>
      </c>
    </row>
    <row r="325" spans="21:27" x14ac:dyDescent="0.25">
      <c r="U325" s="72" t="s">
        <v>1263</v>
      </c>
      <c r="V325" s="54">
        <v>14.8</v>
      </c>
      <c r="W325" s="76">
        <v>250</v>
      </c>
      <c r="Y325" s="72" t="s">
        <v>1728</v>
      </c>
      <c r="Z325" s="54">
        <v>16</v>
      </c>
      <c r="AA325" s="76">
        <v>100</v>
      </c>
    </row>
    <row r="326" spans="21:27" x14ac:dyDescent="0.25">
      <c r="U326" s="72" t="s">
        <v>1264</v>
      </c>
      <c r="V326" s="54">
        <v>16.899999999999999</v>
      </c>
      <c r="W326" s="76">
        <v>250</v>
      </c>
      <c r="Y326" s="72" t="s">
        <v>1729</v>
      </c>
      <c r="Z326" s="54">
        <v>18.3</v>
      </c>
      <c r="AA326" s="76">
        <v>100</v>
      </c>
    </row>
    <row r="327" spans="21:27" x14ac:dyDescent="0.25">
      <c r="U327" s="72" t="s">
        <v>1265</v>
      </c>
      <c r="V327" s="54">
        <v>19.100000000000001</v>
      </c>
      <c r="W327" s="76">
        <v>250</v>
      </c>
      <c r="Y327" s="72" t="s">
        <v>1730</v>
      </c>
      <c r="Z327" s="54">
        <v>20.7</v>
      </c>
      <c r="AA327" s="76">
        <v>100</v>
      </c>
    </row>
    <row r="328" spans="21:27" x14ac:dyDescent="0.25">
      <c r="U328" s="72" t="s">
        <v>1266</v>
      </c>
      <c r="V328" s="54">
        <v>23.3</v>
      </c>
      <c r="W328" s="76">
        <v>250</v>
      </c>
      <c r="Y328" s="72" t="s">
        <v>1731</v>
      </c>
      <c r="Z328" s="54">
        <v>23.3</v>
      </c>
      <c r="AA328" s="76">
        <v>100</v>
      </c>
    </row>
    <row r="329" spans="21:27" x14ac:dyDescent="0.25">
      <c r="U329" s="72" t="s">
        <v>1267</v>
      </c>
      <c r="V329" s="54">
        <v>25.7</v>
      </c>
      <c r="W329" s="76">
        <v>250</v>
      </c>
      <c r="Y329" s="72" t="s">
        <v>1732</v>
      </c>
      <c r="Z329" s="54">
        <v>25.7</v>
      </c>
      <c r="AA329" s="76">
        <v>100</v>
      </c>
    </row>
    <row r="330" spans="21:27" x14ac:dyDescent="0.25">
      <c r="U330" s="72" t="s">
        <v>1268</v>
      </c>
      <c r="V330" s="54">
        <v>30.8</v>
      </c>
      <c r="W330" s="76">
        <v>250</v>
      </c>
      <c r="Y330" s="72" t="s">
        <v>1733</v>
      </c>
      <c r="Z330" s="54">
        <v>30.8</v>
      </c>
      <c r="AA330" s="76">
        <v>100</v>
      </c>
    </row>
    <row r="331" spans="21:27" x14ac:dyDescent="0.25">
      <c r="U331" s="72" t="s">
        <v>1269</v>
      </c>
      <c r="V331" s="54">
        <v>36.1</v>
      </c>
      <c r="W331" s="76">
        <v>250</v>
      </c>
      <c r="Y331" s="72" t="s">
        <v>1734</v>
      </c>
      <c r="Z331" s="54">
        <v>36.1</v>
      </c>
      <c r="AA331" s="76">
        <v>100</v>
      </c>
    </row>
    <row r="332" spans="21:27" x14ac:dyDescent="0.25">
      <c r="U332" s="72" t="s">
        <v>1270</v>
      </c>
      <c r="V332" s="54">
        <v>41.5</v>
      </c>
      <c r="W332" s="76">
        <v>250</v>
      </c>
      <c r="Y332" s="72" t="s">
        <v>1735</v>
      </c>
      <c r="Z332" s="54">
        <v>41.5</v>
      </c>
      <c r="AA332" s="76">
        <v>100</v>
      </c>
    </row>
    <row r="333" spans="21:27" x14ac:dyDescent="0.25">
      <c r="U333" s="72" t="s">
        <v>1271</v>
      </c>
      <c r="V333" s="54">
        <v>50.9</v>
      </c>
      <c r="W333" s="76">
        <v>250</v>
      </c>
      <c r="Y333" s="72" t="s">
        <v>1736</v>
      </c>
      <c r="Z333" s="54">
        <v>50.9</v>
      </c>
      <c r="AA333" s="76">
        <v>100</v>
      </c>
    </row>
    <row r="334" spans="21:27" ht="15.75" thickBot="1" x14ac:dyDescent="0.3">
      <c r="U334" s="79" t="s">
        <v>1272</v>
      </c>
      <c r="V334" s="77">
        <v>47.6</v>
      </c>
      <c r="W334" s="77">
        <v>250</v>
      </c>
      <c r="Y334" s="79" t="s">
        <v>1737</v>
      </c>
      <c r="Z334" s="77">
        <v>57.6</v>
      </c>
      <c r="AA334" s="77">
        <v>100</v>
      </c>
    </row>
    <row r="335" spans="21:27" x14ac:dyDescent="0.25">
      <c r="U335" s="80" t="s">
        <v>1617</v>
      </c>
      <c r="V335" s="76">
        <v>12.6</v>
      </c>
      <c r="W335" s="76">
        <v>250</v>
      </c>
      <c r="Y335" s="80" t="s">
        <v>1405</v>
      </c>
      <c r="Z335" s="76">
        <v>9</v>
      </c>
      <c r="AA335" s="76">
        <v>100</v>
      </c>
    </row>
    <row r="336" spans="21:27" x14ac:dyDescent="0.25">
      <c r="U336" s="72" t="s">
        <v>1618</v>
      </c>
      <c r="V336" s="54">
        <v>14.8</v>
      </c>
      <c r="W336" s="76">
        <v>250</v>
      </c>
      <c r="Y336" s="72" t="s">
        <v>1406</v>
      </c>
      <c r="Z336" s="54">
        <v>10.8</v>
      </c>
      <c r="AA336" s="76">
        <v>100</v>
      </c>
    </row>
    <row r="337" spans="21:27" x14ac:dyDescent="0.25">
      <c r="U337" s="72" t="s">
        <v>1619</v>
      </c>
      <c r="V337" s="54">
        <v>16.899999999999999</v>
      </c>
      <c r="W337" s="76">
        <v>250</v>
      </c>
      <c r="Y337" s="72" t="s">
        <v>1407</v>
      </c>
      <c r="Z337" s="54">
        <v>12.6</v>
      </c>
      <c r="AA337" s="76">
        <v>100</v>
      </c>
    </row>
    <row r="338" spans="21:27" x14ac:dyDescent="0.25">
      <c r="U338" s="72" t="s">
        <v>1620</v>
      </c>
      <c r="V338" s="54">
        <v>19.100000000000001</v>
      </c>
      <c r="W338" s="76">
        <v>250</v>
      </c>
      <c r="Y338" s="72" t="s">
        <v>1408</v>
      </c>
      <c r="Z338" s="54">
        <v>14.4</v>
      </c>
      <c r="AA338" s="76">
        <v>100</v>
      </c>
    </row>
    <row r="339" spans="21:27" x14ac:dyDescent="0.25">
      <c r="U339" s="72" t="s">
        <v>1621</v>
      </c>
      <c r="V339" s="54">
        <v>23.3</v>
      </c>
      <c r="W339" s="76">
        <v>250</v>
      </c>
      <c r="Y339" s="72" t="s">
        <v>1409</v>
      </c>
      <c r="Z339" s="54">
        <v>16.2</v>
      </c>
      <c r="AA339" s="76">
        <v>100</v>
      </c>
    </row>
    <row r="340" spans="21:27" x14ac:dyDescent="0.25">
      <c r="U340" s="72" t="s">
        <v>1622</v>
      </c>
      <c r="V340" s="54">
        <v>25.7</v>
      </c>
      <c r="W340" s="76">
        <v>250</v>
      </c>
      <c r="Y340" s="72" t="s">
        <v>1410</v>
      </c>
      <c r="Z340" s="54">
        <v>18</v>
      </c>
      <c r="AA340" s="76">
        <v>100</v>
      </c>
    </row>
    <row r="341" spans="21:27" x14ac:dyDescent="0.25">
      <c r="U341" s="72" t="s">
        <v>1623</v>
      </c>
      <c r="V341" s="54">
        <v>30.8</v>
      </c>
      <c r="W341" s="76">
        <v>250</v>
      </c>
      <c r="Y341" s="72" t="s">
        <v>1411</v>
      </c>
      <c r="Z341" s="54">
        <v>22</v>
      </c>
      <c r="AA341" s="76">
        <v>100</v>
      </c>
    </row>
    <row r="342" spans="21:27" x14ac:dyDescent="0.25">
      <c r="U342" s="72" t="s">
        <v>1624</v>
      </c>
      <c r="V342" s="54">
        <v>36.1</v>
      </c>
      <c r="W342" s="76">
        <v>250</v>
      </c>
      <c r="Y342" s="72" t="s">
        <v>1412</v>
      </c>
      <c r="Z342" s="54">
        <v>26</v>
      </c>
      <c r="AA342" s="76">
        <v>100</v>
      </c>
    </row>
    <row r="343" spans="21:27" x14ac:dyDescent="0.25">
      <c r="U343" s="72" t="s">
        <v>1625</v>
      </c>
      <c r="V343" s="54">
        <v>41.5</v>
      </c>
      <c r="W343" s="76">
        <v>250</v>
      </c>
      <c r="Y343" s="72" t="s">
        <v>1413</v>
      </c>
      <c r="Z343" s="54">
        <v>30</v>
      </c>
      <c r="AA343" s="76">
        <v>100</v>
      </c>
    </row>
    <row r="344" spans="21:27" x14ac:dyDescent="0.25">
      <c r="U344" s="72" t="s">
        <v>1626</v>
      </c>
      <c r="V344" s="54">
        <v>50.9</v>
      </c>
      <c r="W344" s="76">
        <v>250</v>
      </c>
      <c r="Y344" s="72" t="s">
        <v>1414</v>
      </c>
      <c r="Z344" s="54">
        <v>37.4</v>
      </c>
      <c r="AA344" s="76">
        <v>100</v>
      </c>
    </row>
    <row r="345" spans="21:27" ht="15.75" thickBot="1" x14ac:dyDescent="0.3">
      <c r="U345" s="79" t="s">
        <v>1627</v>
      </c>
      <c r="V345" s="77">
        <v>47.6</v>
      </c>
      <c r="W345" s="77">
        <v>250</v>
      </c>
      <c r="Y345" s="79" t="s">
        <v>1415</v>
      </c>
      <c r="Z345" s="77">
        <v>44</v>
      </c>
      <c r="AA345" s="77">
        <v>100</v>
      </c>
    </row>
    <row r="346" spans="21:27" x14ac:dyDescent="0.25">
      <c r="U346" s="80" t="s">
        <v>1273</v>
      </c>
      <c r="V346" s="76">
        <v>18.100000000000001</v>
      </c>
      <c r="W346" s="76">
        <v>250</v>
      </c>
      <c r="Y346" s="72" t="s">
        <v>1416</v>
      </c>
      <c r="Z346" s="54">
        <v>10</v>
      </c>
      <c r="AA346" s="54">
        <v>100</v>
      </c>
    </row>
    <row r="347" spans="21:27" x14ac:dyDescent="0.25">
      <c r="U347" s="72" t="s">
        <v>1274</v>
      </c>
      <c r="V347" s="54">
        <v>21.4</v>
      </c>
      <c r="W347" s="76">
        <v>250</v>
      </c>
      <c r="Y347" s="72" t="s">
        <v>1417</v>
      </c>
      <c r="Z347" s="54">
        <v>12</v>
      </c>
      <c r="AA347" s="54">
        <v>100</v>
      </c>
    </row>
    <row r="348" spans="21:27" x14ac:dyDescent="0.25">
      <c r="U348" s="72" t="s">
        <v>1275</v>
      </c>
      <c r="V348" s="54">
        <v>24.6</v>
      </c>
      <c r="W348" s="76">
        <v>250</v>
      </c>
      <c r="Y348" s="72" t="s">
        <v>1418</v>
      </c>
      <c r="Z348" s="54">
        <v>14</v>
      </c>
      <c r="AA348" s="54">
        <v>100</v>
      </c>
    </row>
    <row r="349" spans="21:27" x14ac:dyDescent="0.25">
      <c r="U349" s="72" t="s">
        <v>1276</v>
      </c>
      <c r="V349" s="54">
        <v>27.9</v>
      </c>
      <c r="W349" s="76">
        <v>250</v>
      </c>
      <c r="Y349" s="72" t="s">
        <v>1419</v>
      </c>
      <c r="Z349" s="54">
        <v>16</v>
      </c>
      <c r="AA349" s="54">
        <v>100</v>
      </c>
    </row>
    <row r="350" spans="21:27" x14ac:dyDescent="0.25">
      <c r="U350" s="72" t="s">
        <v>1277</v>
      </c>
      <c r="V350" s="54">
        <v>31.4</v>
      </c>
      <c r="W350" s="76">
        <v>250</v>
      </c>
      <c r="Y350" s="72" t="s">
        <v>1420</v>
      </c>
      <c r="Z350" s="54">
        <v>25.2</v>
      </c>
      <c r="AA350" s="54">
        <v>100</v>
      </c>
    </row>
    <row r="351" spans="21:27" x14ac:dyDescent="0.25">
      <c r="U351" s="72" t="s">
        <v>1278</v>
      </c>
      <c r="V351" s="54">
        <v>34.700000000000003</v>
      </c>
      <c r="W351" s="76">
        <v>250</v>
      </c>
      <c r="Y351" s="72" t="s">
        <v>1421</v>
      </c>
      <c r="Z351" s="54">
        <v>28</v>
      </c>
      <c r="AA351" s="54">
        <v>100</v>
      </c>
    </row>
    <row r="352" spans="21:27" x14ac:dyDescent="0.25">
      <c r="U352" s="72" t="s">
        <v>1279</v>
      </c>
      <c r="V352" s="54">
        <v>38.5</v>
      </c>
      <c r="W352" s="76">
        <v>250</v>
      </c>
      <c r="Y352" s="72" t="s">
        <v>1422</v>
      </c>
      <c r="Z352" s="54">
        <v>39.6</v>
      </c>
      <c r="AA352" s="54">
        <v>100</v>
      </c>
    </row>
    <row r="353" spans="21:27" x14ac:dyDescent="0.25">
      <c r="U353" s="72" t="s">
        <v>1280</v>
      </c>
      <c r="V353" s="54">
        <v>45.2</v>
      </c>
      <c r="W353" s="76">
        <v>250</v>
      </c>
      <c r="Y353" s="72" t="s">
        <v>1423</v>
      </c>
      <c r="Z353" s="54">
        <v>46.8</v>
      </c>
      <c r="AA353" s="54">
        <v>100</v>
      </c>
    </row>
    <row r="354" spans="21:27" x14ac:dyDescent="0.25">
      <c r="U354" s="72" t="s">
        <v>1281</v>
      </c>
      <c r="V354" s="54">
        <v>52</v>
      </c>
      <c r="W354" s="76">
        <v>250</v>
      </c>
      <c r="Y354" s="72" t="s">
        <v>1424</v>
      </c>
      <c r="Z354" s="54">
        <v>54</v>
      </c>
      <c r="AA354" s="54">
        <v>100</v>
      </c>
    </row>
    <row r="355" spans="21:27" x14ac:dyDescent="0.25">
      <c r="U355" s="72" t="s">
        <v>1282</v>
      </c>
      <c r="V355" s="54">
        <v>59.4</v>
      </c>
      <c r="W355" s="76">
        <v>250</v>
      </c>
      <c r="Y355" s="72" t="s">
        <v>1425</v>
      </c>
      <c r="Z355" s="54">
        <v>74.8</v>
      </c>
      <c r="AA355" s="54">
        <v>100</v>
      </c>
    </row>
    <row r="356" spans="21:27" ht="15.75" thickBot="1" x14ac:dyDescent="0.3">
      <c r="U356" s="79" t="s">
        <v>1283</v>
      </c>
      <c r="V356" s="77">
        <v>67.599999999999994</v>
      </c>
      <c r="W356" s="77">
        <v>250</v>
      </c>
      <c r="Y356" s="79" t="s">
        <v>1426</v>
      </c>
      <c r="Z356" s="77">
        <v>88</v>
      </c>
      <c r="AA356" s="77">
        <v>100</v>
      </c>
    </row>
    <row r="357" spans="21:27" x14ac:dyDescent="0.25">
      <c r="U357" s="80" t="s">
        <v>1628</v>
      </c>
      <c r="V357" s="76">
        <v>18.100000000000001</v>
      </c>
      <c r="W357" s="76">
        <v>250</v>
      </c>
      <c r="Y357" s="80" t="s">
        <v>1683</v>
      </c>
      <c r="Z357" s="76">
        <v>10</v>
      </c>
      <c r="AA357" s="76">
        <v>100</v>
      </c>
    </row>
    <row r="358" spans="21:27" x14ac:dyDescent="0.25">
      <c r="U358" s="72" t="s">
        <v>1629</v>
      </c>
      <c r="V358" s="54">
        <v>21.4</v>
      </c>
      <c r="W358" s="76">
        <v>250</v>
      </c>
      <c r="Y358" s="72" t="s">
        <v>1684</v>
      </c>
      <c r="Z358" s="54">
        <v>12</v>
      </c>
      <c r="AA358" s="54">
        <v>100</v>
      </c>
    </row>
    <row r="359" spans="21:27" x14ac:dyDescent="0.25">
      <c r="U359" s="72" t="s">
        <v>1630</v>
      </c>
      <c r="V359" s="54">
        <v>24.6</v>
      </c>
      <c r="W359" s="76">
        <v>250</v>
      </c>
      <c r="Y359" s="72" t="s">
        <v>1685</v>
      </c>
      <c r="Z359" s="54">
        <v>14</v>
      </c>
      <c r="AA359" s="54">
        <v>100</v>
      </c>
    </row>
    <row r="360" spans="21:27" x14ac:dyDescent="0.25">
      <c r="U360" s="72" t="s">
        <v>1631</v>
      </c>
      <c r="V360" s="54">
        <v>27.9</v>
      </c>
      <c r="W360" s="76">
        <v>250</v>
      </c>
      <c r="Y360" s="72" t="s">
        <v>1686</v>
      </c>
      <c r="Z360" s="54">
        <v>16</v>
      </c>
      <c r="AA360" s="54">
        <v>100</v>
      </c>
    </row>
    <row r="361" spans="21:27" x14ac:dyDescent="0.25">
      <c r="U361" s="72" t="s">
        <v>1632</v>
      </c>
      <c r="V361" s="54">
        <v>31.4</v>
      </c>
      <c r="W361" s="76">
        <v>250</v>
      </c>
      <c r="Y361" s="72" t="s">
        <v>1687</v>
      </c>
      <c r="Z361" s="54">
        <v>25.2</v>
      </c>
      <c r="AA361" s="54">
        <v>100</v>
      </c>
    </row>
    <row r="362" spans="21:27" x14ac:dyDescent="0.25">
      <c r="U362" s="72" t="s">
        <v>1633</v>
      </c>
      <c r="V362" s="54">
        <v>34.700000000000003</v>
      </c>
      <c r="W362" s="76">
        <v>250</v>
      </c>
      <c r="Y362" s="72" t="s">
        <v>1688</v>
      </c>
      <c r="Z362" s="54">
        <v>28</v>
      </c>
      <c r="AA362" s="54">
        <v>100</v>
      </c>
    </row>
    <row r="363" spans="21:27" x14ac:dyDescent="0.25">
      <c r="U363" s="72" t="s">
        <v>1634</v>
      </c>
      <c r="V363" s="54">
        <v>38.5</v>
      </c>
      <c r="W363" s="76">
        <v>250</v>
      </c>
      <c r="Y363" s="72" t="s">
        <v>1689</v>
      </c>
      <c r="Z363" s="54">
        <v>39.6</v>
      </c>
      <c r="AA363" s="54">
        <v>100</v>
      </c>
    </row>
    <row r="364" spans="21:27" x14ac:dyDescent="0.25">
      <c r="U364" s="72" t="s">
        <v>1635</v>
      </c>
      <c r="V364" s="54">
        <v>45.2</v>
      </c>
      <c r="W364" s="76">
        <v>250</v>
      </c>
      <c r="Y364" s="72" t="s">
        <v>1690</v>
      </c>
      <c r="Z364" s="54">
        <v>46.8</v>
      </c>
      <c r="AA364" s="54">
        <v>100</v>
      </c>
    </row>
    <row r="365" spans="21:27" x14ac:dyDescent="0.25">
      <c r="U365" s="72" t="s">
        <v>1636</v>
      </c>
      <c r="V365" s="54">
        <v>52</v>
      </c>
      <c r="W365" s="76">
        <v>250</v>
      </c>
      <c r="Y365" s="72" t="s">
        <v>1691</v>
      </c>
      <c r="Z365" s="54">
        <v>54</v>
      </c>
      <c r="AA365" s="54">
        <v>100</v>
      </c>
    </row>
    <row r="366" spans="21:27" x14ac:dyDescent="0.25">
      <c r="U366" s="72" t="s">
        <v>1637</v>
      </c>
      <c r="V366" s="54">
        <v>59.4</v>
      </c>
      <c r="W366" s="76">
        <v>250</v>
      </c>
      <c r="Y366" s="72" t="s">
        <v>1692</v>
      </c>
      <c r="Z366" s="54">
        <v>74.8</v>
      </c>
      <c r="AA366" s="54">
        <v>100</v>
      </c>
    </row>
    <row r="367" spans="21:27" ht="15.75" thickBot="1" x14ac:dyDescent="0.3">
      <c r="U367" s="79" t="s">
        <v>1638</v>
      </c>
      <c r="V367" s="77">
        <v>67.599999999999994</v>
      </c>
      <c r="W367" s="77">
        <v>250</v>
      </c>
      <c r="Y367" s="79" t="s">
        <v>1693</v>
      </c>
      <c r="Z367" s="77">
        <v>88</v>
      </c>
      <c r="AA367" s="77">
        <v>100</v>
      </c>
    </row>
    <row r="368" spans="21:27" x14ac:dyDescent="0.25">
      <c r="U368" s="72" t="s">
        <v>1284</v>
      </c>
      <c r="V368" s="54">
        <v>10.199999999999999</v>
      </c>
      <c r="W368" s="54">
        <v>600</v>
      </c>
      <c r="Y368" s="72" t="s">
        <v>1427</v>
      </c>
      <c r="Z368" s="54">
        <v>32</v>
      </c>
      <c r="AA368" s="54">
        <v>100</v>
      </c>
    </row>
    <row r="369" spans="21:27" x14ac:dyDescent="0.25">
      <c r="U369" s="72" t="s">
        <v>1285</v>
      </c>
      <c r="V369" s="54">
        <v>12.3</v>
      </c>
      <c r="W369" s="54">
        <v>600</v>
      </c>
      <c r="Y369" s="72" t="s">
        <v>1428</v>
      </c>
      <c r="Z369" s="54">
        <v>38.4</v>
      </c>
      <c r="AA369" s="54">
        <v>100</v>
      </c>
    </row>
    <row r="370" spans="21:27" x14ac:dyDescent="0.25">
      <c r="U370" s="72" t="s">
        <v>1286</v>
      </c>
      <c r="V370" s="54">
        <v>14.2</v>
      </c>
      <c r="W370" s="54">
        <v>600</v>
      </c>
      <c r="Y370" s="72" t="s">
        <v>1429</v>
      </c>
      <c r="Z370" s="54">
        <v>44.8</v>
      </c>
      <c r="AA370" s="54">
        <v>100</v>
      </c>
    </row>
    <row r="371" spans="21:27" x14ac:dyDescent="0.25">
      <c r="U371" s="72" t="s">
        <v>1287</v>
      </c>
      <c r="V371" s="54">
        <v>16</v>
      </c>
      <c r="W371" s="54">
        <v>600</v>
      </c>
      <c r="Y371" s="72" t="s">
        <v>1430</v>
      </c>
      <c r="Z371" s="54">
        <v>51.2</v>
      </c>
      <c r="AA371" s="54">
        <v>100</v>
      </c>
    </row>
    <row r="372" spans="21:27" x14ac:dyDescent="0.25">
      <c r="U372" s="72" t="s">
        <v>1288</v>
      </c>
      <c r="V372" s="54">
        <v>17.899999999999999</v>
      </c>
      <c r="W372" s="54">
        <v>600</v>
      </c>
      <c r="Y372" s="72" t="s">
        <v>1431</v>
      </c>
      <c r="Z372" s="54">
        <v>57.6</v>
      </c>
      <c r="AA372" s="54">
        <v>100</v>
      </c>
    </row>
    <row r="373" spans="21:27" x14ac:dyDescent="0.25">
      <c r="U373" s="72" t="s">
        <v>1289</v>
      </c>
      <c r="V373" s="54">
        <v>19.8</v>
      </c>
      <c r="W373" s="54">
        <v>600</v>
      </c>
      <c r="Y373" s="72" t="s">
        <v>1432</v>
      </c>
      <c r="Z373" s="54">
        <v>64</v>
      </c>
      <c r="AA373" s="54">
        <v>100</v>
      </c>
    </row>
    <row r="374" spans="21:27" x14ac:dyDescent="0.25">
      <c r="U374" s="72" t="s">
        <v>1290</v>
      </c>
      <c r="V374" s="54">
        <v>22.1</v>
      </c>
      <c r="W374" s="54">
        <v>600</v>
      </c>
      <c r="Y374" s="72" t="s">
        <v>1433</v>
      </c>
      <c r="Z374" s="54">
        <v>70.400000000000006</v>
      </c>
      <c r="AA374" s="54">
        <v>100</v>
      </c>
    </row>
    <row r="375" spans="21:27" x14ac:dyDescent="0.25">
      <c r="U375" s="72" t="s">
        <v>1291</v>
      </c>
      <c r="V375" s="54">
        <v>26.1</v>
      </c>
      <c r="W375" s="54">
        <v>600</v>
      </c>
      <c r="Y375" s="72" t="s">
        <v>1434</v>
      </c>
      <c r="Z375" s="54">
        <v>83.2</v>
      </c>
      <c r="AA375" s="54">
        <v>100</v>
      </c>
    </row>
    <row r="376" spans="21:27" x14ac:dyDescent="0.25">
      <c r="U376" s="72" t="s">
        <v>1292</v>
      </c>
      <c r="V376" s="54">
        <v>29.6</v>
      </c>
      <c r="W376" s="54">
        <v>600</v>
      </c>
      <c r="Y376" s="72" t="s">
        <v>1435</v>
      </c>
      <c r="Z376" s="54">
        <v>96</v>
      </c>
      <c r="AA376" s="54">
        <v>100</v>
      </c>
    </row>
    <row r="377" spans="21:27" x14ac:dyDescent="0.25">
      <c r="U377" s="72" t="s">
        <v>1293</v>
      </c>
      <c r="V377" s="54">
        <v>32.9</v>
      </c>
      <c r="W377" s="54">
        <v>600</v>
      </c>
      <c r="Y377" s="72" t="s">
        <v>1436</v>
      </c>
      <c r="Z377" s="54">
        <v>108.8</v>
      </c>
      <c r="AA377" s="54">
        <v>100</v>
      </c>
    </row>
    <row r="378" spans="21:27" ht="15.75" thickBot="1" x14ac:dyDescent="0.3">
      <c r="U378" s="79" t="s">
        <v>1294</v>
      </c>
      <c r="V378" s="77">
        <v>36.299999999999997</v>
      </c>
      <c r="W378" s="77">
        <v>600</v>
      </c>
      <c r="Y378" s="79" t="s">
        <v>1437</v>
      </c>
      <c r="Z378" s="77">
        <v>128</v>
      </c>
      <c r="AA378" s="77">
        <v>100</v>
      </c>
    </row>
    <row r="379" spans="21:27" x14ac:dyDescent="0.25">
      <c r="U379" s="80" t="s">
        <v>1738</v>
      </c>
      <c r="V379" s="76">
        <v>15.4</v>
      </c>
      <c r="W379" s="76">
        <v>600</v>
      </c>
      <c r="Y379" s="80" t="s">
        <v>1694</v>
      </c>
      <c r="Z379" s="76">
        <v>32</v>
      </c>
      <c r="AA379" s="76">
        <v>100</v>
      </c>
    </row>
    <row r="380" spans="21:27" x14ac:dyDescent="0.25">
      <c r="U380" s="72" t="s">
        <v>1739</v>
      </c>
      <c r="V380" s="54">
        <v>18.600000000000001</v>
      </c>
      <c r="W380" s="54">
        <v>600</v>
      </c>
      <c r="Y380" s="72" t="s">
        <v>1695</v>
      </c>
      <c r="Z380" s="54">
        <v>38.4</v>
      </c>
      <c r="AA380" s="54">
        <v>100</v>
      </c>
    </row>
    <row r="381" spans="21:27" x14ac:dyDescent="0.25">
      <c r="U381" s="72" t="s">
        <v>1740</v>
      </c>
      <c r="V381" s="54">
        <v>21.4</v>
      </c>
      <c r="W381" s="54">
        <v>600</v>
      </c>
      <c r="Y381" s="72" t="s">
        <v>1696</v>
      </c>
      <c r="Z381" s="54">
        <v>44.8</v>
      </c>
      <c r="AA381" s="54">
        <v>100</v>
      </c>
    </row>
    <row r="382" spans="21:27" x14ac:dyDescent="0.25">
      <c r="U382" s="72" t="s">
        <v>1741</v>
      </c>
      <c r="V382" s="54">
        <v>24</v>
      </c>
      <c r="W382" s="54">
        <v>600</v>
      </c>
      <c r="Y382" s="72" t="s">
        <v>1697</v>
      </c>
      <c r="Z382" s="54">
        <v>51.2</v>
      </c>
      <c r="AA382" s="54">
        <v>100</v>
      </c>
    </row>
    <row r="383" spans="21:27" x14ac:dyDescent="0.25">
      <c r="U383" s="72" t="s">
        <v>1742</v>
      </c>
      <c r="V383" s="54">
        <v>26.8</v>
      </c>
      <c r="W383" s="54">
        <v>600</v>
      </c>
      <c r="Y383" s="72" t="s">
        <v>1698</v>
      </c>
      <c r="Z383" s="54">
        <v>57.6</v>
      </c>
      <c r="AA383" s="54">
        <v>100</v>
      </c>
    </row>
    <row r="384" spans="21:27" x14ac:dyDescent="0.25">
      <c r="U384" s="72" t="s">
        <v>1743</v>
      </c>
      <c r="V384" s="54">
        <v>29.6</v>
      </c>
      <c r="W384" s="54">
        <v>600</v>
      </c>
      <c r="Y384" s="72" t="s">
        <v>1699</v>
      </c>
      <c r="Z384" s="54">
        <v>64</v>
      </c>
      <c r="AA384" s="54">
        <v>100</v>
      </c>
    </row>
    <row r="385" spans="21:27" x14ac:dyDescent="0.25">
      <c r="U385" s="72" t="s">
        <v>1744</v>
      </c>
      <c r="V385" s="54">
        <v>33.200000000000003</v>
      </c>
      <c r="W385" s="54">
        <v>600</v>
      </c>
      <c r="Y385" s="72" t="s">
        <v>1700</v>
      </c>
      <c r="Z385" s="54">
        <v>70.400000000000006</v>
      </c>
      <c r="AA385" s="54">
        <v>100</v>
      </c>
    </row>
    <row r="386" spans="21:27" x14ac:dyDescent="0.25">
      <c r="U386" s="72" t="s">
        <v>1745</v>
      </c>
      <c r="V386" s="54">
        <v>39.200000000000003</v>
      </c>
      <c r="W386" s="54">
        <v>600</v>
      </c>
      <c r="Y386" s="72" t="s">
        <v>1701</v>
      </c>
      <c r="Z386" s="54">
        <v>83.2</v>
      </c>
      <c r="AA386" s="54">
        <v>100</v>
      </c>
    </row>
    <row r="387" spans="21:27" x14ac:dyDescent="0.25">
      <c r="U387" s="72" t="s">
        <v>1746</v>
      </c>
      <c r="V387" s="54">
        <v>44.2</v>
      </c>
      <c r="W387" s="54">
        <v>600</v>
      </c>
      <c r="Y387" s="72" t="s">
        <v>1702</v>
      </c>
      <c r="Z387" s="54">
        <v>96</v>
      </c>
      <c r="AA387" s="54">
        <v>100</v>
      </c>
    </row>
    <row r="388" spans="21:27" x14ac:dyDescent="0.25">
      <c r="U388" s="72" t="s">
        <v>1747</v>
      </c>
      <c r="V388" s="54">
        <v>48.9</v>
      </c>
      <c r="W388" s="54">
        <v>600</v>
      </c>
      <c r="Y388" s="72" t="s">
        <v>1703</v>
      </c>
      <c r="Z388" s="54">
        <v>108.8</v>
      </c>
      <c r="AA388" s="54">
        <v>100</v>
      </c>
    </row>
    <row r="389" spans="21:27" ht="15.75" thickBot="1" x14ac:dyDescent="0.3">
      <c r="U389" s="79" t="s">
        <v>1748</v>
      </c>
      <c r="V389" s="77">
        <v>52.6</v>
      </c>
      <c r="W389" s="77">
        <v>600</v>
      </c>
      <c r="Y389" s="79" t="s">
        <v>1704</v>
      </c>
      <c r="Z389" s="77">
        <v>128</v>
      </c>
      <c r="AA389" s="77">
        <v>100</v>
      </c>
    </row>
    <row r="390" spans="21:27" x14ac:dyDescent="0.25">
      <c r="U390" s="72" t="s">
        <v>1295</v>
      </c>
      <c r="V390" s="54">
        <v>10.199999999999999</v>
      </c>
      <c r="W390" s="54">
        <v>100</v>
      </c>
    </row>
    <row r="391" spans="21:27" x14ac:dyDescent="0.25">
      <c r="U391" s="72" t="s">
        <v>1296</v>
      </c>
      <c r="V391" s="54">
        <v>12.3</v>
      </c>
      <c r="W391" s="54">
        <v>100</v>
      </c>
    </row>
    <row r="392" spans="21:27" x14ac:dyDescent="0.25">
      <c r="U392" s="72" t="s">
        <v>1297</v>
      </c>
      <c r="V392" s="54">
        <v>14.2</v>
      </c>
      <c r="W392" s="54">
        <v>100</v>
      </c>
    </row>
    <row r="393" spans="21:27" x14ac:dyDescent="0.25">
      <c r="U393" s="72" t="s">
        <v>1298</v>
      </c>
      <c r="V393" s="54">
        <v>16</v>
      </c>
      <c r="W393" s="54">
        <v>100</v>
      </c>
    </row>
    <row r="394" spans="21:27" x14ac:dyDescent="0.25">
      <c r="U394" s="72" t="s">
        <v>1299</v>
      </c>
      <c r="V394" s="54">
        <v>17.899999999999999</v>
      </c>
      <c r="W394" s="54">
        <v>100</v>
      </c>
    </row>
    <row r="395" spans="21:27" x14ac:dyDescent="0.25">
      <c r="U395" s="72" t="s">
        <v>1300</v>
      </c>
      <c r="V395" s="54">
        <v>19.8</v>
      </c>
      <c r="W395" s="54">
        <v>100</v>
      </c>
    </row>
    <row r="396" spans="21:27" x14ac:dyDescent="0.25">
      <c r="U396" s="72" t="s">
        <v>1301</v>
      </c>
      <c r="V396" s="54">
        <v>22.1</v>
      </c>
      <c r="W396" s="54">
        <v>100</v>
      </c>
    </row>
    <row r="397" spans="21:27" x14ac:dyDescent="0.25">
      <c r="U397" s="72" t="s">
        <v>1302</v>
      </c>
      <c r="V397" s="54">
        <v>26.1</v>
      </c>
      <c r="W397" s="54">
        <v>100</v>
      </c>
    </row>
    <row r="398" spans="21:27" x14ac:dyDescent="0.25">
      <c r="U398" s="72" t="s">
        <v>1303</v>
      </c>
      <c r="V398" s="54">
        <v>29.6</v>
      </c>
      <c r="W398" s="54">
        <v>100</v>
      </c>
    </row>
    <row r="399" spans="21:27" x14ac:dyDescent="0.25">
      <c r="U399" s="72" t="s">
        <v>1304</v>
      </c>
      <c r="V399" s="54">
        <v>32.9</v>
      </c>
      <c r="W399" s="54">
        <v>100</v>
      </c>
    </row>
    <row r="400" spans="21:27" ht="15.75" thickBot="1" x14ac:dyDescent="0.3">
      <c r="U400" s="79" t="s">
        <v>1305</v>
      </c>
      <c r="V400" s="77">
        <v>36.299999999999997</v>
      </c>
      <c r="W400" s="77">
        <v>100</v>
      </c>
    </row>
    <row r="401" spans="21:23" x14ac:dyDescent="0.25">
      <c r="U401" s="80" t="s">
        <v>1306</v>
      </c>
      <c r="V401" s="76">
        <v>20.399999999999999</v>
      </c>
      <c r="W401" s="76">
        <v>600</v>
      </c>
    </row>
    <row r="402" spans="21:23" x14ac:dyDescent="0.25">
      <c r="U402" s="72" t="s">
        <v>1307</v>
      </c>
      <c r="V402" s="54">
        <v>24.6</v>
      </c>
      <c r="W402" s="54">
        <v>600</v>
      </c>
    </row>
    <row r="403" spans="21:23" x14ac:dyDescent="0.25">
      <c r="U403" s="72" t="s">
        <v>1308</v>
      </c>
      <c r="V403" s="54">
        <v>28.4</v>
      </c>
      <c r="W403" s="54">
        <v>600</v>
      </c>
    </row>
    <row r="404" spans="21:23" x14ac:dyDescent="0.25">
      <c r="U404" s="72" t="s">
        <v>1309</v>
      </c>
      <c r="V404" s="54">
        <v>32</v>
      </c>
      <c r="W404" s="54">
        <v>600</v>
      </c>
    </row>
    <row r="405" spans="21:23" x14ac:dyDescent="0.25">
      <c r="U405" s="72" t="s">
        <v>1310</v>
      </c>
      <c r="V405" s="54">
        <v>35.799999999999997</v>
      </c>
      <c r="W405" s="54">
        <v>600</v>
      </c>
    </row>
    <row r="406" spans="21:23" x14ac:dyDescent="0.25">
      <c r="U406" s="72" t="s">
        <v>1311</v>
      </c>
      <c r="V406" s="54">
        <v>39.6</v>
      </c>
      <c r="W406" s="54">
        <v>600</v>
      </c>
    </row>
    <row r="407" spans="21:23" x14ac:dyDescent="0.25">
      <c r="U407" s="72" t="s">
        <v>1312</v>
      </c>
      <c r="V407" s="54">
        <v>44.2</v>
      </c>
      <c r="W407" s="54">
        <v>600</v>
      </c>
    </row>
    <row r="408" spans="21:23" x14ac:dyDescent="0.25">
      <c r="U408" s="72" t="s">
        <v>1313</v>
      </c>
      <c r="V408" s="54">
        <v>52.2</v>
      </c>
      <c r="W408" s="54">
        <v>600</v>
      </c>
    </row>
    <row r="409" spans="21:23" x14ac:dyDescent="0.25">
      <c r="U409" s="72" t="s">
        <v>1314</v>
      </c>
      <c r="V409" s="54">
        <v>59.2</v>
      </c>
      <c r="W409" s="54">
        <v>600</v>
      </c>
    </row>
    <row r="410" spans="21:23" x14ac:dyDescent="0.25">
      <c r="U410" s="72" t="s">
        <v>1315</v>
      </c>
      <c r="V410" s="54">
        <v>65.900000000000006</v>
      </c>
      <c r="W410" s="54">
        <v>600</v>
      </c>
    </row>
    <row r="411" spans="21:23" ht="15.75" thickBot="1" x14ac:dyDescent="0.3">
      <c r="U411" s="79" t="s">
        <v>1316</v>
      </c>
      <c r="V411" s="77">
        <v>72.599999999999994</v>
      </c>
      <c r="W411" s="77">
        <v>600</v>
      </c>
    </row>
    <row r="412" spans="21:23" x14ac:dyDescent="0.25">
      <c r="U412" s="72" t="s">
        <v>1317</v>
      </c>
      <c r="V412" s="54">
        <v>14.2</v>
      </c>
      <c r="W412" s="54">
        <v>600</v>
      </c>
    </row>
    <row r="413" spans="21:23" x14ac:dyDescent="0.25">
      <c r="U413" s="72" t="s">
        <v>1318</v>
      </c>
      <c r="V413" s="54">
        <v>17.100000000000001</v>
      </c>
      <c r="W413" s="54">
        <v>600</v>
      </c>
    </row>
    <row r="414" spans="21:23" x14ac:dyDescent="0.25">
      <c r="U414" s="72" t="s">
        <v>1319</v>
      </c>
      <c r="V414" s="54">
        <v>19.8</v>
      </c>
      <c r="W414" s="54">
        <v>600</v>
      </c>
    </row>
    <row r="415" spans="21:23" x14ac:dyDescent="0.25">
      <c r="U415" s="72" t="s">
        <v>1320</v>
      </c>
      <c r="V415" s="54">
        <v>22.4</v>
      </c>
      <c r="W415" s="54">
        <v>600</v>
      </c>
    </row>
    <row r="416" spans="21:23" x14ac:dyDescent="0.25">
      <c r="U416" s="72" t="s">
        <v>1321</v>
      </c>
      <c r="V416" s="54">
        <v>25.1</v>
      </c>
      <c r="W416" s="54">
        <v>600</v>
      </c>
    </row>
    <row r="417" spans="21:23" x14ac:dyDescent="0.25">
      <c r="U417" s="72" t="s">
        <v>1322</v>
      </c>
      <c r="V417" s="54">
        <v>27.8</v>
      </c>
      <c r="W417" s="54">
        <v>600</v>
      </c>
    </row>
    <row r="418" spans="21:23" x14ac:dyDescent="0.25">
      <c r="U418" s="72" t="s">
        <v>1323</v>
      </c>
      <c r="V418" s="54">
        <v>33.1</v>
      </c>
      <c r="W418" s="54">
        <v>600</v>
      </c>
    </row>
    <row r="419" spans="21:23" x14ac:dyDescent="0.25">
      <c r="U419" s="72" t="s">
        <v>1324</v>
      </c>
      <c r="V419" s="54">
        <v>39.1</v>
      </c>
      <c r="W419" s="54">
        <v>600</v>
      </c>
    </row>
    <row r="420" spans="21:23" x14ac:dyDescent="0.25">
      <c r="U420" s="72" t="s">
        <v>1325</v>
      </c>
      <c r="V420" s="54">
        <v>44.6</v>
      </c>
      <c r="W420" s="54">
        <v>600</v>
      </c>
    </row>
    <row r="421" spans="21:23" x14ac:dyDescent="0.25">
      <c r="U421" s="72" t="s">
        <v>1326</v>
      </c>
      <c r="V421" s="54">
        <v>53.3</v>
      </c>
      <c r="W421" s="54">
        <v>600</v>
      </c>
    </row>
    <row r="422" spans="21:23" ht="15.75" thickBot="1" x14ac:dyDescent="0.3">
      <c r="U422" s="79" t="s">
        <v>1327</v>
      </c>
      <c r="V422" s="77">
        <v>60.3</v>
      </c>
      <c r="W422" s="77">
        <v>600</v>
      </c>
    </row>
    <row r="423" spans="21:23" x14ac:dyDescent="0.25">
      <c r="U423" s="80" t="s">
        <v>1705</v>
      </c>
      <c r="V423" s="76">
        <v>14.2</v>
      </c>
      <c r="W423" s="76">
        <v>600</v>
      </c>
    </row>
    <row r="424" spans="21:23" x14ac:dyDescent="0.25">
      <c r="U424" s="72" t="s">
        <v>1706</v>
      </c>
      <c r="V424" s="54">
        <v>17.100000000000001</v>
      </c>
      <c r="W424" s="54">
        <v>600</v>
      </c>
    </row>
    <row r="425" spans="21:23" x14ac:dyDescent="0.25">
      <c r="U425" s="72" t="s">
        <v>1707</v>
      </c>
      <c r="V425" s="54">
        <v>19.8</v>
      </c>
      <c r="W425" s="54">
        <v>600</v>
      </c>
    </row>
    <row r="426" spans="21:23" x14ac:dyDescent="0.25">
      <c r="U426" s="72" t="s">
        <v>1708</v>
      </c>
      <c r="V426" s="54">
        <v>22.4</v>
      </c>
      <c r="W426" s="54">
        <v>600</v>
      </c>
    </row>
    <row r="427" spans="21:23" x14ac:dyDescent="0.25">
      <c r="U427" s="72" t="s">
        <v>1709</v>
      </c>
      <c r="V427" s="54">
        <v>25.1</v>
      </c>
      <c r="W427" s="54">
        <v>600</v>
      </c>
    </row>
    <row r="428" spans="21:23" x14ac:dyDescent="0.25">
      <c r="U428" s="72" t="s">
        <v>1710</v>
      </c>
      <c r="V428" s="54">
        <v>27.8</v>
      </c>
      <c r="W428" s="54">
        <v>600</v>
      </c>
    </row>
    <row r="429" spans="21:23" x14ac:dyDescent="0.25">
      <c r="U429" s="72" t="s">
        <v>1711</v>
      </c>
      <c r="V429" s="54">
        <v>33.1</v>
      </c>
      <c r="W429" s="54">
        <v>600</v>
      </c>
    </row>
    <row r="430" spans="21:23" x14ac:dyDescent="0.25">
      <c r="U430" s="72" t="s">
        <v>1712</v>
      </c>
      <c r="V430" s="54">
        <v>39.1</v>
      </c>
      <c r="W430" s="54">
        <v>600</v>
      </c>
    </row>
    <row r="431" spans="21:23" x14ac:dyDescent="0.25">
      <c r="U431" s="72" t="s">
        <v>1713</v>
      </c>
      <c r="V431" s="54">
        <v>44.6</v>
      </c>
      <c r="W431" s="54">
        <v>600</v>
      </c>
    </row>
    <row r="432" spans="21:23" x14ac:dyDescent="0.25">
      <c r="U432" s="72" t="s">
        <v>1714</v>
      </c>
      <c r="V432" s="54">
        <v>53.3</v>
      </c>
      <c r="W432" s="54">
        <v>600</v>
      </c>
    </row>
    <row r="433" spans="21:23" ht="15.75" thickBot="1" x14ac:dyDescent="0.3">
      <c r="U433" s="79" t="s">
        <v>1715</v>
      </c>
      <c r="V433" s="77">
        <v>60.3</v>
      </c>
      <c r="W433" s="77">
        <v>600</v>
      </c>
    </row>
    <row r="434" spans="21:23" x14ac:dyDescent="0.25">
      <c r="U434" s="72" t="s">
        <v>1328</v>
      </c>
      <c r="V434" s="54">
        <v>14.2</v>
      </c>
      <c r="W434" s="54">
        <v>600</v>
      </c>
    </row>
    <row r="435" spans="21:23" x14ac:dyDescent="0.25">
      <c r="U435" s="72" t="s">
        <v>1329</v>
      </c>
      <c r="V435" s="54">
        <v>17.100000000000001</v>
      </c>
      <c r="W435" s="54">
        <v>600</v>
      </c>
    </row>
    <row r="436" spans="21:23" x14ac:dyDescent="0.25">
      <c r="U436" s="72" t="s">
        <v>1330</v>
      </c>
      <c r="V436" s="54">
        <v>19.8</v>
      </c>
      <c r="W436" s="54">
        <v>600</v>
      </c>
    </row>
    <row r="437" spans="21:23" x14ac:dyDescent="0.25">
      <c r="U437" s="72" t="s">
        <v>1331</v>
      </c>
      <c r="V437" s="54">
        <v>22.4</v>
      </c>
      <c r="W437" s="54">
        <v>600</v>
      </c>
    </row>
    <row r="438" spans="21:23" x14ac:dyDescent="0.25">
      <c r="U438" s="72" t="s">
        <v>1332</v>
      </c>
      <c r="V438" s="54">
        <v>25.1</v>
      </c>
      <c r="W438" s="54">
        <v>600</v>
      </c>
    </row>
    <row r="439" spans="21:23" x14ac:dyDescent="0.25">
      <c r="U439" s="72" t="s">
        <v>1333</v>
      </c>
      <c r="V439" s="54">
        <v>27.8</v>
      </c>
      <c r="W439" s="54">
        <v>600</v>
      </c>
    </row>
    <row r="440" spans="21:23" x14ac:dyDescent="0.25">
      <c r="U440" s="72" t="s">
        <v>1334</v>
      </c>
      <c r="V440" s="54">
        <v>33.1</v>
      </c>
      <c r="W440" s="54">
        <v>600</v>
      </c>
    </row>
    <row r="441" spans="21:23" x14ac:dyDescent="0.25">
      <c r="U441" s="72" t="s">
        <v>1335</v>
      </c>
      <c r="V441" s="54">
        <v>39.1</v>
      </c>
      <c r="W441" s="54">
        <v>600</v>
      </c>
    </row>
    <row r="442" spans="21:23" x14ac:dyDescent="0.25">
      <c r="U442" s="72" t="s">
        <v>1336</v>
      </c>
      <c r="V442" s="54">
        <v>44.6</v>
      </c>
      <c r="W442" s="54">
        <v>600</v>
      </c>
    </row>
    <row r="443" spans="21:23" x14ac:dyDescent="0.25">
      <c r="U443" s="72" t="s">
        <v>1337</v>
      </c>
      <c r="V443" s="54">
        <v>53.3</v>
      </c>
      <c r="W443" s="54">
        <v>600</v>
      </c>
    </row>
    <row r="444" spans="21:23" ht="15.75" thickBot="1" x14ac:dyDescent="0.3">
      <c r="U444" s="79" t="s">
        <v>1338</v>
      </c>
      <c r="V444" s="77">
        <v>60.3</v>
      </c>
      <c r="W444" s="77">
        <v>600</v>
      </c>
    </row>
    <row r="445" spans="21:23" x14ac:dyDescent="0.25">
      <c r="U445" s="80" t="s">
        <v>1339</v>
      </c>
      <c r="V445" s="76">
        <v>12.6</v>
      </c>
      <c r="W445" s="76">
        <v>100</v>
      </c>
    </row>
    <row r="446" spans="21:23" x14ac:dyDescent="0.25">
      <c r="U446" s="72" t="s">
        <v>1340</v>
      </c>
      <c r="V446" s="54">
        <v>14.8</v>
      </c>
      <c r="W446" s="76">
        <v>100</v>
      </c>
    </row>
    <row r="447" spans="21:23" x14ac:dyDescent="0.25">
      <c r="U447" s="72" t="s">
        <v>1341</v>
      </c>
      <c r="V447" s="54">
        <v>16.899999999999999</v>
      </c>
      <c r="W447" s="76">
        <v>100</v>
      </c>
    </row>
    <row r="448" spans="21:23" x14ac:dyDescent="0.25">
      <c r="U448" s="72" t="s">
        <v>1342</v>
      </c>
      <c r="V448" s="54">
        <v>19.100000000000001</v>
      </c>
      <c r="W448" s="76">
        <v>100</v>
      </c>
    </row>
    <row r="449" spans="21:23" x14ac:dyDescent="0.25">
      <c r="U449" s="72" t="s">
        <v>1343</v>
      </c>
      <c r="V449" s="54">
        <v>23.3</v>
      </c>
      <c r="W449" s="76">
        <v>100</v>
      </c>
    </row>
    <row r="450" spans="21:23" x14ac:dyDescent="0.25">
      <c r="U450" s="72" t="s">
        <v>1344</v>
      </c>
      <c r="V450" s="54">
        <v>25.7</v>
      </c>
      <c r="W450" s="76">
        <v>100</v>
      </c>
    </row>
    <row r="451" spans="21:23" x14ac:dyDescent="0.25">
      <c r="U451" s="72" t="s">
        <v>1345</v>
      </c>
      <c r="V451" s="54">
        <v>30.8</v>
      </c>
      <c r="W451" s="76">
        <v>100</v>
      </c>
    </row>
    <row r="452" spans="21:23" x14ac:dyDescent="0.25">
      <c r="U452" s="72" t="s">
        <v>1346</v>
      </c>
      <c r="V452" s="54">
        <v>36.1</v>
      </c>
      <c r="W452" s="76">
        <v>100</v>
      </c>
    </row>
    <row r="453" spans="21:23" x14ac:dyDescent="0.25">
      <c r="U453" s="72" t="s">
        <v>1347</v>
      </c>
      <c r="V453" s="54">
        <v>41.5</v>
      </c>
      <c r="W453" s="76">
        <v>100</v>
      </c>
    </row>
    <row r="454" spans="21:23" x14ac:dyDescent="0.25">
      <c r="U454" s="72" t="s">
        <v>1348</v>
      </c>
      <c r="V454" s="54">
        <v>50.9</v>
      </c>
      <c r="W454" s="76">
        <v>100</v>
      </c>
    </row>
    <row r="455" spans="21:23" ht="15.75" thickBot="1" x14ac:dyDescent="0.3">
      <c r="U455" s="79" t="s">
        <v>1349</v>
      </c>
      <c r="V455" s="77">
        <v>47.6</v>
      </c>
      <c r="W455" s="77">
        <v>100</v>
      </c>
    </row>
    <row r="456" spans="21:23" x14ac:dyDescent="0.25">
      <c r="U456" s="80" t="s">
        <v>1650</v>
      </c>
      <c r="V456" s="76">
        <v>12.6</v>
      </c>
      <c r="W456" s="76">
        <v>100</v>
      </c>
    </row>
    <row r="457" spans="21:23" x14ac:dyDescent="0.25">
      <c r="U457" s="72" t="s">
        <v>1651</v>
      </c>
      <c r="V457" s="54">
        <v>14.8</v>
      </c>
      <c r="W457" s="76">
        <v>100</v>
      </c>
    </row>
    <row r="458" spans="21:23" x14ac:dyDescent="0.25">
      <c r="U458" s="72" t="s">
        <v>1652</v>
      </c>
      <c r="V458" s="54">
        <v>16.899999999999999</v>
      </c>
      <c r="W458" s="76">
        <v>100</v>
      </c>
    </row>
    <row r="459" spans="21:23" x14ac:dyDescent="0.25">
      <c r="U459" s="72" t="s">
        <v>1653</v>
      </c>
      <c r="V459" s="54">
        <v>19.100000000000001</v>
      </c>
      <c r="W459" s="76">
        <v>100</v>
      </c>
    </row>
    <row r="460" spans="21:23" x14ac:dyDescent="0.25">
      <c r="U460" s="72" t="s">
        <v>1654</v>
      </c>
      <c r="V460" s="54">
        <v>23.3</v>
      </c>
      <c r="W460" s="76">
        <v>100</v>
      </c>
    </row>
    <row r="461" spans="21:23" x14ac:dyDescent="0.25">
      <c r="U461" s="72" t="s">
        <v>1655</v>
      </c>
      <c r="V461" s="54">
        <v>25.7</v>
      </c>
      <c r="W461" s="76">
        <v>100</v>
      </c>
    </row>
    <row r="462" spans="21:23" x14ac:dyDescent="0.25">
      <c r="U462" s="72" t="s">
        <v>1656</v>
      </c>
      <c r="V462" s="54">
        <v>30.8</v>
      </c>
      <c r="W462" s="76">
        <v>100</v>
      </c>
    </row>
    <row r="463" spans="21:23" x14ac:dyDescent="0.25">
      <c r="U463" s="72" t="s">
        <v>1657</v>
      </c>
      <c r="V463" s="54">
        <v>36.1</v>
      </c>
      <c r="W463" s="76">
        <v>100</v>
      </c>
    </row>
    <row r="464" spans="21:23" x14ac:dyDescent="0.25">
      <c r="U464" s="72" t="s">
        <v>1658</v>
      </c>
      <c r="V464" s="54">
        <v>41.5</v>
      </c>
      <c r="W464" s="76">
        <v>100</v>
      </c>
    </row>
    <row r="465" spans="21:23" x14ac:dyDescent="0.25">
      <c r="U465" s="72" t="s">
        <v>1659</v>
      </c>
      <c r="V465" s="54">
        <v>50.9</v>
      </c>
      <c r="W465" s="76">
        <v>100</v>
      </c>
    </row>
    <row r="466" spans="21:23" ht="15.75" thickBot="1" x14ac:dyDescent="0.3">
      <c r="U466" s="79" t="s">
        <v>1660</v>
      </c>
      <c r="V466" s="77">
        <v>47.6</v>
      </c>
      <c r="W466" s="77">
        <v>100</v>
      </c>
    </row>
    <row r="467" spans="21:23" x14ac:dyDescent="0.25">
      <c r="U467" s="80" t="s">
        <v>1350</v>
      </c>
      <c r="V467" s="76">
        <v>18.100000000000001</v>
      </c>
      <c r="W467" s="76">
        <v>100</v>
      </c>
    </row>
    <row r="468" spans="21:23" x14ac:dyDescent="0.25">
      <c r="U468" s="72" t="s">
        <v>1351</v>
      </c>
      <c r="V468" s="54">
        <v>21.4</v>
      </c>
      <c r="W468" s="76">
        <v>100</v>
      </c>
    </row>
    <row r="469" spans="21:23" x14ac:dyDescent="0.25">
      <c r="U469" s="72" t="s">
        <v>1352</v>
      </c>
      <c r="V469" s="54">
        <v>24.6</v>
      </c>
      <c r="W469" s="76">
        <v>100</v>
      </c>
    </row>
    <row r="470" spans="21:23" x14ac:dyDescent="0.25">
      <c r="U470" s="72" t="s">
        <v>1353</v>
      </c>
      <c r="V470" s="54">
        <v>27.9</v>
      </c>
      <c r="W470" s="76">
        <v>100</v>
      </c>
    </row>
    <row r="471" spans="21:23" x14ac:dyDescent="0.25">
      <c r="U471" s="72" t="s">
        <v>1354</v>
      </c>
      <c r="V471" s="54">
        <v>31.4</v>
      </c>
      <c r="W471" s="76">
        <v>100</v>
      </c>
    </row>
    <row r="472" spans="21:23" x14ac:dyDescent="0.25">
      <c r="U472" s="72" t="s">
        <v>1355</v>
      </c>
      <c r="V472" s="54">
        <v>34.700000000000003</v>
      </c>
      <c r="W472" s="76">
        <v>100</v>
      </c>
    </row>
    <row r="473" spans="21:23" x14ac:dyDescent="0.25">
      <c r="U473" s="72" t="s">
        <v>1356</v>
      </c>
      <c r="V473" s="54">
        <v>38.5</v>
      </c>
      <c r="W473" s="76">
        <v>100</v>
      </c>
    </row>
    <row r="474" spans="21:23" x14ac:dyDescent="0.25">
      <c r="U474" s="72" t="s">
        <v>1357</v>
      </c>
      <c r="V474" s="54">
        <v>45.2</v>
      </c>
      <c r="W474" s="76">
        <v>100</v>
      </c>
    </row>
    <row r="475" spans="21:23" x14ac:dyDescent="0.25">
      <c r="U475" s="72" t="s">
        <v>1358</v>
      </c>
      <c r="V475" s="54">
        <v>52</v>
      </c>
      <c r="W475" s="76">
        <v>100</v>
      </c>
    </row>
    <row r="476" spans="21:23" x14ac:dyDescent="0.25">
      <c r="U476" s="72" t="s">
        <v>1359</v>
      </c>
      <c r="V476" s="54">
        <v>59.4</v>
      </c>
      <c r="W476" s="76">
        <v>100</v>
      </c>
    </row>
    <row r="477" spans="21:23" ht="15.75" thickBot="1" x14ac:dyDescent="0.3">
      <c r="U477" s="79" t="s">
        <v>1360</v>
      </c>
      <c r="V477" s="77">
        <v>67.599999999999994</v>
      </c>
      <c r="W477" s="77">
        <v>100</v>
      </c>
    </row>
    <row r="478" spans="21:23" x14ac:dyDescent="0.25">
      <c r="U478" s="80" t="s">
        <v>1662</v>
      </c>
      <c r="V478" s="76">
        <v>18.100000000000001</v>
      </c>
      <c r="W478" s="76">
        <v>100</v>
      </c>
    </row>
    <row r="479" spans="21:23" x14ac:dyDescent="0.25">
      <c r="U479" s="72" t="s">
        <v>1664</v>
      </c>
      <c r="V479" s="54">
        <v>21.4</v>
      </c>
      <c r="W479" s="76">
        <v>100</v>
      </c>
    </row>
    <row r="480" spans="21:23" x14ac:dyDescent="0.25">
      <c r="U480" s="72" t="s">
        <v>1666</v>
      </c>
      <c r="V480" s="54">
        <v>24.6</v>
      </c>
      <c r="W480" s="76">
        <v>100</v>
      </c>
    </row>
    <row r="481" spans="21:23" x14ac:dyDescent="0.25">
      <c r="U481" s="72" t="s">
        <v>1668</v>
      </c>
      <c r="V481" s="54">
        <v>27.9</v>
      </c>
      <c r="W481" s="76">
        <v>100</v>
      </c>
    </row>
    <row r="482" spans="21:23" x14ac:dyDescent="0.25">
      <c r="U482" s="72" t="s">
        <v>1670</v>
      </c>
      <c r="V482" s="54">
        <v>31.4</v>
      </c>
      <c r="W482" s="76">
        <v>100</v>
      </c>
    </row>
    <row r="483" spans="21:23" x14ac:dyDescent="0.25">
      <c r="U483" s="72" t="s">
        <v>1672</v>
      </c>
      <c r="V483" s="54">
        <v>34.700000000000003</v>
      </c>
      <c r="W483" s="76">
        <v>100</v>
      </c>
    </row>
    <row r="484" spans="21:23" x14ac:dyDescent="0.25">
      <c r="U484" s="72" t="s">
        <v>1674</v>
      </c>
      <c r="V484" s="54">
        <v>38.5</v>
      </c>
      <c r="W484" s="76">
        <v>100</v>
      </c>
    </row>
    <row r="485" spans="21:23" x14ac:dyDescent="0.25">
      <c r="U485" s="72" t="s">
        <v>1676</v>
      </c>
      <c r="V485" s="54">
        <v>45.2</v>
      </c>
      <c r="W485" s="76">
        <v>100</v>
      </c>
    </row>
    <row r="486" spans="21:23" x14ac:dyDescent="0.25">
      <c r="U486" s="72" t="s">
        <v>1678</v>
      </c>
      <c r="V486" s="54">
        <v>52</v>
      </c>
      <c r="W486" s="76">
        <v>100</v>
      </c>
    </row>
    <row r="487" spans="21:23" x14ac:dyDescent="0.25">
      <c r="U487" s="72" t="s">
        <v>1680</v>
      </c>
      <c r="V487" s="54">
        <v>59.4</v>
      </c>
      <c r="W487" s="76">
        <v>100</v>
      </c>
    </row>
    <row r="488" spans="21:23" ht="15.75" thickBot="1" x14ac:dyDescent="0.3">
      <c r="U488" s="79" t="s">
        <v>1682</v>
      </c>
      <c r="V488" s="77">
        <v>67.599999999999994</v>
      </c>
      <c r="W488" s="77">
        <v>100</v>
      </c>
    </row>
    <row r="489" spans="21:23" x14ac:dyDescent="0.25">
      <c r="U489" s="80" t="s">
        <v>1361</v>
      </c>
      <c r="V489" s="76">
        <v>10.199999999999999</v>
      </c>
      <c r="W489" s="76">
        <v>600</v>
      </c>
    </row>
    <row r="490" spans="21:23" x14ac:dyDescent="0.25">
      <c r="U490" s="72" t="s">
        <v>1362</v>
      </c>
      <c r="V490" s="54">
        <v>12.3</v>
      </c>
      <c r="W490" s="54">
        <v>600</v>
      </c>
    </row>
    <row r="491" spans="21:23" x14ac:dyDescent="0.25">
      <c r="U491" s="72" t="s">
        <v>1363</v>
      </c>
      <c r="V491" s="54">
        <v>14.2</v>
      </c>
      <c r="W491" s="54">
        <v>600</v>
      </c>
    </row>
    <row r="492" spans="21:23" x14ac:dyDescent="0.25">
      <c r="U492" s="72" t="s">
        <v>1364</v>
      </c>
      <c r="V492" s="54">
        <v>16</v>
      </c>
      <c r="W492" s="54">
        <v>600</v>
      </c>
    </row>
    <row r="493" spans="21:23" x14ac:dyDescent="0.25">
      <c r="U493" s="72" t="s">
        <v>1365</v>
      </c>
      <c r="V493" s="54">
        <v>17.899999999999999</v>
      </c>
      <c r="W493" s="54">
        <v>600</v>
      </c>
    </row>
    <row r="494" spans="21:23" x14ac:dyDescent="0.25">
      <c r="U494" s="72" t="s">
        <v>1366</v>
      </c>
      <c r="V494" s="54">
        <v>19.8</v>
      </c>
      <c r="W494" s="54">
        <v>600</v>
      </c>
    </row>
    <row r="495" spans="21:23" x14ac:dyDescent="0.25">
      <c r="U495" s="72" t="s">
        <v>1367</v>
      </c>
      <c r="V495" s="54">
        <v>22.1</v>
      </c>
      <c r="W495" s="54">
        <v>600</v>
      </c>
    </row>
    <row r="496" spans="21:23" x14ac:dyDescent="0.25">
      <c r="U496" s="72" t="s">
        <v>1368</v>
      </c>
      <c r="V496" s="54">
        <v>26.1</v>
      </c>
      <c r="W496" s="54">
        <v>600</v>
      </c>
    </row>
    <row r="497" spans="21:23" x14ac:dyDescent="0.25">
      <c r="U497" s="72" t="s">
        <v>1369</v>
      </c>
      <c r="V497" s="54">
        <v>29.6</v>
      </c>
      <c r="W497" s="54">
        <v>600</v>
      </c>
    </row>
    <row r="498" spans="21:23" x14ac:dyDescent="0.25">
      <c r="U498" s="72" t="s">
        <v>1370</v>
      </c>
      <c r="V498" s="54">
        <v>32.9</v>
      </c>
      <c r="W498" s="54">
        <v>600</v>
      </c>
    </row>
    <row r="499" spans="21:23" ht="15.75" thickBot="1" x14ac:dyDescent="0.3">
      <c r="U499" s="79" t="s">
        <v>1371</v>
      </c>
      <c r="V499" s="77">
        <v>36.299999999999997</v>
      </c>
      <c r="W499" s="77">
        <v>600</v>
      </c>
    </row>
    <row r="500" spans="21:23" x14ac:dyDescent="0.25">
      <c r="U500" s="72" t="s">
        <v>1749</v>
      </c>
      <c r="V500" s="54">
        <v>15.4</v>
      </c>
      <c r="W500" s="54">
        <v>600</v>
      </c>
    </row>
    <row r="501" spans="21:23" x14ac:dyDescent="0.25">
      <c r="U501" s="72" t="s">
        <v>1750</v>
      </c>
      <c r="V501" s="54">
        <v>18.600000000000001</v>
      </c>
      <c r="W501" s="54">
        <v>600</v>
      </c>
    </row>
    <row r="502" spans="21:23" x14ac:dyDescent="0.25">
      <c r="U502" s="72" t="s">
        <v>1751</v>
      </c>
      <c r="V502" s="54">
        <v>21.4</v>
      </c>
      <c r="W502" s="54">
        <v>600</v>
      </c>
    </row>
    <row r="503" spans="21:23" x14ac:dyDescent="0.25">
      <c r="U503" s="72" t="s">
        <v>1752</v>
      </c>
      <c r="V503" s="54">
        <v>24</v>
      </c>
      <c r="W503" s="54">
        <v>600</v>
      </c>
    </row>
    <row r="504" spans="21:23" x14ac:dyDescent="0.25">
      <c r="U504" s="72" t="s">
        <v>1753</v>
      </c>
      <c r="V504" s="54">
        <v>26.8</v>
      </c>
      <c r="W504" s="54">
        <v>600</v>
      </c>
    </row>
    <row r="505" spans="21:23" x14ac:dyDescent="0.25">
      <c r="U505" s="72" t="s">
        <v>1754</v>
      </c>
      <c r="V505" s="54">
        <v>29.6</v>
      </c>
      <c r="W505" s="54">
        <v>600</v>
      </c>
    </row>
    <row r="506" spans="21:23" x14ac:dyDescent="0.25">
      <c r="U506" s="72" t="s">
        <v>1755</v>
      </c>
      <c r="V506" s="54">
        <v>33.200000000000003</v>
      </c>
      <c r="W506" s="54">
        <v>600</v>
      </c>
    </row>
    <row r="507" spans="21:23" x14ac:dyDescent="0.25">
      <c r="U507" s="72" t="s">
        <v>1756</v>
      </c>
      <c r="V507" s="54">
        <v>39.200000000000003</v>
      </c>
      <c r="W507" s="54">
        <v>600</v>
      </c>
    </row>
    <row r="508" spans="21:23" x14ac:dyDescent="0.25">
      <c r="U508" s="72" t="s">
        <v>1757</v>
      </c>
      <c r="V508" s="54">
        <v>44.2</v>
      </c>
      <c r="W508" s="54">
        <v>600</v>
      </c>
    </row>
    <row r="509" spans="21:23" x14ac:dyDescent="0.25">
      <c r="U509" s="72" t="s">
        <v>1758</v>
      </c>
      <c r="V509" s="54">
        <v>48.9</v>
      </c>
      <c r="W509" s="54">
        <v>600</v>
      </c>
    </row>
    <row r="510" spans="21:23" ht="15.75" thickBot="1" x14ac:dyDescent="0.3">
      <c r="U510" s="79" t="s">
        <v>1759</v>
      </c>
      <c r="V510" s="77">
        <v>52.6</v>
      </c>
      <c r="W510" s="77">
        <v>600</v>
      </c>
    </row>
    <row r="511" spans="21:23" x14ac:dyDescent="0.25">
      <c r="U511" s="80" t="s">
        <v>1372</v>
      </c>
      <c r="V511" s="76">
        <v>10.199999999999999</v>
      </c>
      <c r="W511" s="76">
        <v>100</v>
      </c>
    </row>
    <row r="512" spans="21:23" x14ac:dyDescent="0.25">
      <c r="U512" s="72" t="s">
        <v>1373</v>
      </c>
      <c r="V512" s="54">
        <v>12.3</v>
      </c>
      <c r="W512" s="54">
        <v>100</v>
      </c>
    </row>
    <row r="513" spans="21:23" x14ac:dyDescent="0.25">
      <c r="U513" s="72" t="s">
        <v>1374</v>
      </c>
      <c r="V513" s="54">
        <v>14.2</v>
      </c>
      <c r="W513" s="54">
        <v>100</v>
      </c>
    </row>
    <row r="514" spans="21:23" x14ac:dyDescent="0.25">
      <c r="U514" s="72" t="s">
        <v>1375</v>
      </c>
      <c r="V514" s="54">
        <v>16</v>
      </c>
      <c r="W514" s="54">
        <v>100</v>
      </c>
    </row>
    <row r="515" spans="21:23" x14ac:dyDescent="0.25">
      <c r="U515" s="72" t="s">
        <v>1376</v>
      </c>
      <c r="V515" s="54">
        <v>17.899999999999999</v>
      </c>
      <c r="W515" s="54">
        <v>100</v>
      </c>
    </row>
    <row r="516" spans="21:23" x14ac:dyDescent="0.25">
      <c r="U516" s="72" t="s">
        <v>1377</v>
      </c>
      <c r="V516" s="54">
        <v>19.8</v>
      </c>
      <c r="W516" s="54">
        <v>100</v>
      </c>
    </row>
    <row r="517" spans="21:23" x14ac:dyDescent="0.25">
      <c r="U517" s="72" t="s">
        <v>1378</v>
      </c>
      <c r="V517" s="54">
        <v>22.1</v>
      </c>
      <c r="W517" s="54">
        <v>100</v>
      </c>
    </row>
    <row r="518" spans="21:23" x14ac:dyDescent="0.25">
      <c r="U518" s="72" t="s">
        <v>1379</v>
      </c>
      <c r="V518" s="54">
        <v>26.1</v>
      </c>
      <c r="W518" s="54">
        <v>100</v>
      </c>
    </row>
    <row r="519" spans="21:23" x14ac:dyDescent="0.25">
      <c r="U519" s="72" t="s">
        <v>1380</v>
      </c>
      <c r="V519" s="54">
        <v>29.6</v>
      </c>
      <c r="W519" s="54">
        <v>100</v>
      </c>
    </row>
    <row r="520" spans="21:23" x14ac:dyDescent="0.25">
      <c r="U520" s="72" t="s">
        <v>1381</v>
      </c>
      <c r="V520" s="54">
        <v>32.9</v>
      </c>
      <c r="W520" s="54">
        <v>100</v>
      </c>
    </row>
    <row r="521" spans="21:23" ht="15.75" thickBot="1" x14ac:dyDescent="0.3">
      <c r="U521" s="79" t="s">
        <v>1382</v>
      </c>
      <c r="V521" s="77">
        <v>36.299999999999997</v>
      </c>
      <c r="W521" s="77">
        <v>100</v>
      </c>
    </row>
    <row r="522" spans="21:23" x14ac:dyDescent="0.25">
      <c r="U522" s="72" t="s">
        <v>1383</v>
      </c>
      <c r="V522" s="54">
        <v>20.399999999999999</v>
      </c>
      <c r="W522" s="54">
        <v>600</v>
      </c>
    </row>
    <row r="523" spans="21:23" x14ac:dyDescent="0.25">
      <c r="U523" s="72" t="s">
        <v>1384</v>
      </c>
      <c r="V523" s="54">
        <v>24.6</v>
      </c>
      <c r="W523" s="54">
        <v>600</v>
      </c>
    </row>
    <row r="524" spans="21:23" x14ac:dyDescent="0.25">
      <c r="U524" s="72" t="s">
        <v>1385</v>
      </c>
      <c r="V524" s="54">
        <v>28.4</v>
      </c>
      <c r="W524" s="54">
        <v>600</v>
      </c>
    </row>
    <row r="525" spans="21:23" x14ac:dyDescent="0.25">
      <c r="U525" s="72" t="s">
        <v>1386</v>
      </c>
      <c r="V525" s="54">
        <v>32</v>
      </c>
      <c r="W525" s="54">
        <v>600</v>
      </c>
    </row>
    <row r="526" spans="21:23" x14ac:dyDescent="0.25">
      <c r="U526" s="72" t="s">
        <v>1387</v>
      </c>
      <c r="V526" s="54">
        <v>35.799999999999997</v>
      </c>
      <c r="W526" s="54">
        <v>600</v>
      </c>
    </row>
    <row r="527" spans="21:23" x14ac:dyDescent="0.25">
      <c r="U527" s="72" t="s">
        <v>1388</v>
      </c>
      <c r="V527" s="54">
        <v>39.6</v>
      </c>
      <c r="W527" s="54">
        <v>600</v>
      </c>
    </row>
    <row r="528" spans="21:23" x14ac:dyDescent="0.25">
      <c r="U528" s="72" t="s">
        <v>1389</v>
      </c>
      <c r="V528" s="54">
        <v>44.2</v>
      </c>
      <c r="W528" s="54">
        <v>600</v>
      </c>
    </row>
    <row r="529" spans="21:31" x14ac:dyDescent="0.25">
      <c r="U529" s="72" t="s">
        <v>1390</v>
      </c>
      <c r="V529" s="54">
        <v>52.2</v>
      </c>
      <c r="W529" s="54">
        <v>600</v>
      </c>
    </row>
    <row r="530" spans="21:31" x14ac:dyDescent="0.25">
      <c r="U530" s="72" t="s">
        <v>1391</v>
      </c>
      <c r="V530" s="54">
        <v>59.2</v>
      </c>
      <c r="W530" s="54">
        <v>600</v>
      </c>
    </row>
    <row r="531" spans="21:31" x14ac:dyDescent="0.25">
      <c r="U531" s="72" t="s">
        <v>1392</v>
      </c>
      <c r="V531" s="54">
        <v>65.900000000000006</v>
      </c>
      <c r="W531" s="54">
        <v>600</v>
      </c>
    </row>
    <row r="532" spans="21:31" ht="15.75" thickBot="1" x14ac:dyDescent="0.3">
      <c r="U532" s="79" t="s">
        <v>1393</v>
      </c>
      <c r="V532" s="77">
        <v>72.599999999999994</v>
      </c>
      <c r="W532" s="77">
        <v>600</v>
      </c>
    </row>
    <row r="533" spans="21:31" ht="16.5" x14ac:dyDescent="0.3">
      <c r="U533" s="80" t="s">
        <v>1394</v>
      </c>
      <c r="V533" s="76">
        <v>14.2</v>
      </c>
      <c r="W533" s="76">
        <v>600</v>
      </c>
      <c r="X533" s="162"/>
      <c r="AB533" s="162"/>
      <c r="AC533" s="162"/>
      <c r="AD533" s="162"/>
      <c r="AE533" s="162"/>
    </row>
    <row r="534" spans="21:31" ht="16.5" x14ac:dyDescent="0.3">
      <c r="U534" s="72" t="s">
        <v>1395</v>
      </c>
      <c r="V534" s="54">
        <v>17.100000000000001</v>
      </c>
      <c r="W534" s="54">
        <v>600</v>
      </c>
      <c r="X534" s="162"/>
      <c r="AB534" s="162"/>
      <c r="AC534" s="162"/>
      <c r="AD534" s="162"/>
      <c r="AE534" s="162"/>
    </row>
    <row r="535" spans="21:31" ht="16.5" x14ac:dyDescent="0.3">
      <c r="U535" s="72" t="s">
        <v>1396</v>
      </c>
      <c r="V535" s="54">
        <v>19.8</v>
      </c>
      <c r="W535" s="54">
        <v>600</v>
      </c>
      <c r="X535" s="162"/>
      <c r="AB535" s="162"/>
      <c r="AC535" s="162"/>
      <c r="AD535" s="162"/>
      <c r="AE535" s="162"/>
    </row>
    <row r="536" spans="21:31" ht="16.5" x14ac:dyDescent="0.3">
      <c r="U536" s="72" t="s">
        <v>1397</v>
      </c>
      <c r="V536" s="54">
        <v>22.4</v>
      </c>
      <c r="W536" s="54">
        <v>600</v>
      </c>
      <c r="X536" s="162"/>
      <c r="AB536" s="162"/>
      <c r="AC536" s="162"/>
      <c r="AD536" s="162"/>
      <c r="AE536" s="162"/>
    </row>
    <row r="537" spans="21:31" ht="16.5" x14ac:dyDescent="0.3">
      <c r="U537" s="72" t="s">
        <v>1398</v>
      </c>
      <c r="V537" s="54">
        <v>25.1</v>
      </c>
      <c r="W537" s="54">
        <v>600</v>
      </c>
      <c r="X537" s="162"/>
      <c r="AB537" s="162"/>
      <c r="AC537" s="162"/>
      <c r="AD537" s="162"/>
      <c r="AE537" s="162"/>
    </row>
    <row r="538" spans="21:31" ht="16.5" x14ac:dyDescent="0.3">
      <c r="U538" s="72" t="s">
        <v>1399</v>
      </c>
      <c r="V538" s="54">
        <v>27.8</v>
      </c>
      <c r="W538" s="54">
        <v>600</v>
      </c>
      <c r="X538" s="162"/>
      <c r="AB538" s="162"/>
      <c r="AC538" s="162"/>
      <c r="AD538" s="162"/>
      <c r="AE538" s="162"/>
    </row>
    <row r="539" spans="21:31" ht="16.5" x14ac:dyDescent="0.3">
      <c r="U539" s="72" t="s">
        <v>1400</v>
      </c>
      <c r="V539" s="54">
        <v>33.1</v>
      </c>
      <c r="W539" s="54">
        <v>600</v>
      </c>
      <c r="X539" s="162"/>
      <c r="AB539" s="162"/>
      <c r="AC539" s="162"/>
      <c r="AD539" s="162"/>
      <c r="AE539" s="162"/>
    </row>
    <row r="540" spans="21:31" ht="16.5" x14ac:dyDescent="0.3">
      <c r="U540" s="72" t="s">
        <v>1401</v>
      </c>
      <c r="V540" s="54">
        <v>39.1</v>
      </c>
      <c r="W540" s="54">
        <v>600</v>
      </c>
      <c r="X540" s="162"/>
      <c r="AB540" s="162"/>
      <c r="AC540" s="162"/>
      <c r="AD540" s="162"/>
      <c r="AE540" s="162"/>
    </row>
    <row r="541" spans="21:31" ht="16.5" x14ac:dyDescent="0.3">
      <c r="U541" s="72" t="s">
        <v>1402</v>
      </c>
      <c r="V541" s="54">
        <v>44.6</v>
      </c>
      <c r="W541" s="54">
        <v>600</v>
      </c>
      <c r="X541" s="162"/>
      <c r="AB541" s="162"/>
      <c r="AC541" s="162"/>
      <c r="AD541" s="162"/>
      <c r="AE541" s="162"/>
    </row>
    <row r="542" spans="21:31" ht="16.5" x14ac:dyDescent="0.3">
      <c r="U542" s="72" t="s">
        <v>1403</v>
      </c>
      <c r="V542" s="54">
        <v>53.3</v>
      </c>
      <c r="W542" s="54">
        <v>600</v>
      </c>
      <c r="X542" s="162"/>
      <c r="AB542" s="162"/>
      <c r="AC542" s="162"/>
      <c r="AD542" s="162"/>
      <c r="AE542" s="162"/>
    </row>
    <row r="543" spans="21:31" ht="17.25" thickBot="1" x14ac:dyDescent="0.35">
      <c r="U543" s="79" t="s">
        <v>1404</v>
      </c>
      <c r="V543" s="77">
        <v>60.3</v>
      </c>
      <c r="W543" s="77">
        <v>600</v>
      </c>
      <c r="X543" s="162"/>
      <c r="AB543" s="162"/>
      <c r="AC543" s="162"/>
      <c r="AD543" s="162"/>
      <c r="AE543" s="162"/>
    </row>
    <row r="544" spans="21:31" ht="16.5" x14ac:dyDescent="0.3">
      <c r="U544" s="72" t="s">
        <v>1727</v>
      </c>
      <c r="V544" s="54">
        <v>14.2</v>
      </c>
      <c r="W544" s="54">
        <v>600</v>
      </c>
      <c r="X544" s="162"/>
      <c r="Y544" s="162"/>
      <c r="Z544" s="162"/>
      <c r="AA544" s="162"/>
      <c r="AB544" s="162"/>
      <c r="AC544" s="162"/>
      <c r="AD544" s="162"/>
      <c r="AE544" s="162"/>
    </row>
    <row r="545" spans="21:31" ht="16.5" x14ac:dyDescent="0.3">
      <c r="U545" s="72" t="s">
        <v>1728</v>
      </c>
      <c r="V545" s="54">
        <v>17.100000000000001</v>
      </c>
      <c r="W545" s="54">
        <v>600</v>
      </c>
      <c r="X545" s="162"/>
      <c r="Y545" s="162"/>
      <c r="Z545" s="162"/>
      <c r="AA545" s="162"/>
      <c r="AB545" s="162"/>
      <c r="AC545" s="162"/>
      <c r="AD545" s="162"/>
      <c r="AE545" s="162"/>
    </row>
    <row r="546" spans="21:31" ht="16.5" x14ac:dyDescent="0.3">
      <c r="U546" s="72" t="s">
        <v>1729</v>
      </c>
      <c r="V546" s="54">
        <v>19.8</v>
      </c>
      <c r="W546" s="54">
        <v>600</v>
      </c>
      <c r="X546" s="162"/>
      <c r="Y546" s="162"/>
      <c r="Z546" s="162"/>
      <c r="AA546" s="162"/>
      <c r="AB546" s="162"/>
      <c r="AC546" s="162"/>
      <c r="AD546" s="162"/>
      <c r="AE546" s="162"/>
    </row>
    <row r="547" spans="21:31" ht="16.5" x14ac:dyDescent="0.3">
      <c r="U547" s="72" t="s">
        <v>1730</v>
      </c>
      <c r="V547" s="54">
        <v>22.4</v>
      </c>
      <c r="W547" s="54">
        <v>600</v>
      </c>
      <c r="X547" s="162"/>
      <c r="Y547" s="162"/>
      <c r="Z547" s="162"/>
      <c r="AA547" s="162"/>
      <c r="AB547" s="162"/>
      <c r="AC547" s="162"/>
      <c r="AD547" s="162"/>
      <c r="AE547" s="162"/>
    </row>
    <row r="548" spans="21:31" ht="16.5" x14ac:dyDescent="0.3">
      <c r="U548" s="72" t="s">
        <v>1731</v>
      </c>
      <c r="V548" s="54">
        <v>25.1</v>
      </c>
      <c r="W548" s="54">
        <v>600</v>
      </c>
      <c r="X548" s="162"/>
      <c r="Y548" s="162"/>
      <c r="Z548" s="162"/>
      <c r="AA548" s="162"/>
      <c r="AB548" s="162"/>
      <c r="AC548" s="162"/>
      <c r="AD548" s="162"/>
      <c r="AE548" s="162"/>
    </row>
    <row r="549" spans="21:31" ht="16.5" x14ac:dyDescent="0.3">
      <c r="U549" s="72" t="s">
        <v>1732</v>
      </c>
      <c r="V549" s="54">
        <v>27.8</v>
      </c>
      <c r="W549" s="54">
        <v>600</v>
      </c>
      <c r="X549" s="162"/>
      <c r="Y549" s="162"/>
      <c r="Z549" s="162"/>
      <c r="AA549" s="162"/>
      <c r="AB549" s="162"/>
      <c r="AC549" s="162"/>
      <c r="AD549" s="162"/>
      <c r="AE549" s="162"/>
    </row>
    <row r="550" spans="21:31" ht="16.5" x14ac:dyDescent="0.3">
      <c r="U550" s="72" t="s">
        <v>1733</v>
      </c>
      <c r="V550" s="54">
        <v>33.1</v>
      </c>
      <c r="W550" s="54">
        <v>600</v>
      </c>
      <c r="X550" s="162"/>
      <c r="Y550" s="162"/>
      <c r="Z550" s="162"/>
      <c r="AA550" s="162"/>
      <c r="AB550" s="162"/>
      <c r="AC550" s="162"/>
      <c r="AD550" s="162"/>
      <c r="AE550" s="162"/>
    </row>
    <row r="551" spans="21:31" ht="16.5" x14ac:dyDescent="0.3">
      <c r="U551" s="72" t="s">
        <v>1734</v>
      </c>
      <c r="V551" s="54">
        <v>39.1</v>
      </c>
      <c r="W551" s="54">
        <v>600</v>
      </c>
      <c r="X551" s="162"/>
      <c r="Y551" s="162"/>
      <c r="Z551" s="162"/>
      <c r="AA551" s="162"/>
      <c r="AB551" s="162"/>
      <c r="AC551" s="162"/>
      <c r="AD551" s="162"/>
      <c r="AE551" s="162"/>
    </row>
    <row r="552" spans="21:31" ht="16.5" x14ac:dyDescent="0.3">
      <c r="U552" s="72" t="s">
        <v>1735</v>
      </c>
      <c r="V552" s="54">
        <v>44.6</v>
      </c>
      <c r="W552" s="54">
        <v>600</v>
      </c>
      <c r="X552" s="162"/>
      <c r="Y552" s="162"/>
      <c r="Z552" s="162"/>
      <c r="AA552" s="162"/>
      <c r="AB552" s="162"/>
      <c r="AC552" s="162"/>
      <c r="AD552" s="162"/>
      <c r="AE552" s="162"/>
    </row>
    <row r="553" spans="21:31" ht="16.5" x14ac:dyDescent="0.3">
      <c r="U553" s="72" t="s">
        <v>1736</v>
      </c>
      <c r="V553" s="54">
        <v>53.3</v>
      </c>
      <c r="W553" s="54">
        <v>600</v>
      </c>
      <c r="X553" s="162"/>
      <c r="Y553" s="162"/>
      <c r="Z553" s="162"/>
      <c r="AA553" s="162"/>
      <c r="AB553" s="162"/>
      <c r="AC553" s="162"/>
      <c r="AD553" s="162"/>
      <c r="AE553" s="162"/>
    </row>
    <row r="554" spans="21:31" ht="17.25" thickBot="1" x14ac:dyDescent="0.35">
      <c r="U554" s="79" t="s">
        <v>1737</v>
      </c>
      <c r="V554" s="77">
        <v>60.3</v>
      </c>
      <c r="W554" s="77">
        <v>600</v>
      </c>
      <c r="X554" s="162"/>
      <c r="Y554" s="162"/>
      <c r="Z554" s="162"/>
      <c r="AA554" s="162"/>
      <c r="AB554" s="162"/>
      <c r="AC554" s="162"/>
      <c r="AD554" s="162"/>
      <c r="AE554" s="162"/>
    </row>
    <row r="555" spans="21:31" ht="16.5" x14ac:dyDescent="0.3">
      <c r="U555" s="80" t="s">
        <v>1405</v>
      </c>
      <c r="V555" s="76">
        <v>14.2</v>
      </c>
      <c r="W555" s="76">
        <v>600</v>
      </c>
      <c r="X555" s="162"/>
      <c r="Y555" s="162"/>
      <c r="Z555" s="162"/>
      <c r="AA555" s="162"/>
      <c r="AB555" s="162"/>
      <c r="AC555" s="162"/>
      <c r="AD555" s="162"/>
      <c r="AE555" s="162"/>
    </row>
    <row r="556" spans="21:31" ht="16.5" x14ac:dyDescent="0.3">
      <c r="U556" s="72" t="s">
        <v>1406</v>
      </c>
      <c r="V556" s="54">
        <v>17.100000000000001</v>
      </c>
      <c r="W556" s="54">
        <v>600</v>
      </c>
      <c r="X556" s="162"/>
      <c r="Y556" s="162"/>
      <c r="Z556" s="162"/>
      <c r="AA556" s="162"/>
      <c r="AB556" s="162"/>
      <c r="AC556" s="162"/>
      <c r="AD556" s="162"/>
      <c r="AE556" s="162"/>
    </row>
    <row r="557" spans="21:31" ht="16.5" x14ac:dyDescent="0.3">
      <c r="U557" s="72" t="s">
        <v>1407</v>
      </c>
      <c r="V557" s="54">
        <v>19.8</v>
      </c>
      <c r="W557" s="54">
        <v>600</v>
      </c>
      <c r="X557" s="162"/>
      <c r="Y557" s="162"/>
      <c r="Z557" s="162"/>
      <c r="AA557" s="162"/>
      <c r="AB557" s="162"/>
      <c r="AC557" s="162"/>
      <c r="AD557" s="162"/>
      <c r="AE557" s="162"/>
    </row>
    <row r="558" spans="21:31" ht="16.5" x14ac:dyDescent="0.3">
      <c r="U558" s="72" t="s">
        <v>1408</v>
      </c>
      <c r="V558" s="54">
        <v>22.4</v>
      </c>
      <c r="W558" s="54">
        <v>600</v>
      </c>
      <c r="X558" s="162"/>
      <c r="Y558" s="162"/>
      <c r="Z558" s="162"/>
      <c r="AA558" s="162"/>
      <c r="AB558" s="162"/>
      <c r="AC558" s="162"/>
      <c r="AD558" s="162"/>
      <c r="AE558" s="162"/>
    </row>
    <row r="559" spans="21:31" ht="16.5" x14ac:dyDescent="0.3">
      <c r="U559" s="72" t="s">
        <v>1409</v>
      </c>
      <c r="V559" s="54">
        <v>25.1</v>
      </c>
      <c r="W559" s="54">
        <v>600</v>
      </c>
      <c r="X559" s="162"/>
      <c r="Y559" s="162"/>
      <c r="Z559" s="162"/>
      <c r="AA559" s="162"/>
      <c r="AB559" s="162"/>
      <c r="AC559" s="162"/>
      <c r="AD559" s="162"/>
      <c r="AE559" s="162"/>
    </row>
    <row r="560" spans="21:31" ht="16.5" x14ac:dyDescent="0.3">
      <c r="U560" s="72" t="s">
        <v>1410</v>
      </c>
      <c r="V560" s="54">
        <v>27.8</v>
      </c>
      <c r="W560" s="54">
        <v>600</v>
      </c>
      <c r="X560" s="162"/>
      <c r="Y560" s="162"/>
      <c r="Z560" s="162"/>
      <c r="AA560" s="162"/>
      <c r="AB560" s="162"/>
      <c r="AC560" s="162"/>
      <c r="AD560" s="162"/>
      <c r="AE560" s="162"/>
    </row>
    <row r="561" spans="21:31" ht="16.5" x14ac:dyDescent="0.3">
      <c r="U561" s="72" t="s">
        <v>1411</v>
      </c>
      <c r="V561" s="54">
        <v>33.1</v>
      </c>
      <c r="W561" s="54">
        <v>600</v>
      </c>
      <c r="X561" s="162"/>
      <c r="Y561" s="162"/>
      <c r="Z561" s="162"/>
      <c r="AA561" s="162"/>
      <c r="AB561" s="162"/>
      <c r="AC561" s="162"/>
      <c r="AD561" s="162"/>
      <c r="AE561" s="162"/>
    </row>
    <row r="562" spans="21:31" ht="16.5" x14ac:dyDescent="0.3">
      <c r="U562" s="72" t="s">
        <v>1412</v>
      </c>
      <c r="V562" s="54">
        <v>39.1</v>
      </c>
      <c r="W562" s="54">
        <v>600</v>
      </c>
      <c r="X562" s="162"/>
      <c r="Y562" s="162"/>
      <c r="Z562" s="162"/>
      <c r="AA562" s="162"/>
      <c r="AB562" s="162"/>
      <c r="AC562" s="162"/>
      <c r="AD562" s="162"/>
      <c r="AE562" s="162"/>
    </row>
    <row r="563" spans="21:31" ht="16.5" x14ac:dyDescent="0.3">
      <c r="U563" s="72" t="s">
        <v>1413</v>
      </c>
      <c r="V563" s="54">
        <v>44.6</v>
      </c>
      <c r="W563" s="54">
        <v>600</v>
      </c>
      <c r="X563" s="162"/>
      <c r="Y563" s="162"/>
      <c r="Z563" s="162"/>
      <c r="AA563" s="162"/>
      <c r="AB563" s="162"/>
      <c r="AC563" s="162"/>
      <c r="AD563" s="162"/>
      <c r="AE563" s="162"/>
    </row>
    <row r="564" spans="21:31" ht="16.5" x14ac:dyDescent="0.3">
      <c r="U564" s="72" t="s">
        <v>1414</v>
      </c>
      <c r="V564" s="54">
        <v>53.3</v>
      </c>
      <c r="W564" s="54">
        <v>600</v>
      </c>
      <c r="X564" s="162"/>
      <c r="Y564" s="162"/>
      <c r="Z564" s="162"/>
      <c r="AA564" s="162"/>
      <c r="AB564" s="162"/>
      <c r="AC564" s="162"/>
      <c r="AD564" s="162"/>
      <c r="AE564" s="162"/>
    </row>
    <row r="565" spans="21:31" ht="17.25" thickBot="1" x14ac:dyDescent="0.35">
      <c r="U565" s="79" t="s">
        <v>1415</v>
      </c>
      <c r="V565" s="77">
        <v>60.3</v>
      </c>
      <c r="W565" s="77">
        <v>600</v>
      </c>
      <c r="X565" s="162"/>
      <c r="Y565" s="162"/>
      <c r="Z565" s="162"/>
      <c r="AA565" s="162"/>
      <c r="AB565" s="162"/>
      <c r="AC565" s="162"/>
      <c r="AD565" s="162"/>
      <c r="AE565" s="162"/>
    </row>
    <row r="566" spans="21:31" ht="16.5" x14ac:dyDescent="0.3">
      <c r="U566" s="80" t="s">
        <v>1416</v>
      </c>
      <c r="V566" s="76">
        <v>12.6</v>
      </c>
      <c r="W566" s="76">
        <v>100</v>
      </c>
      <c r="X566" s="162"/>
      <c r="Y566" s="162"/>
      <c r="Z566" s="162"/>
      <c r="AA566" s="162"/>
      <c r="AB566" s="162"/>
      <c r="AC566" s="162"/>
      <c r="AD566" s="162"/>
      <c r="AE566" s="162"/>
    </row>
    <row r="567" spans="21:31" ht="16.5" x14ac:dyDescent="0.3">
      <c r="U567" s="72" t="s">
        <v>1417</v>
      </c>
      <c r="V567" s="54">
        <v>14.8</v>
      </c>
      <c r="W567" s="76">
        <v>100</v>
      </c>
      <c r="X567" s="162"/>
      <c r="Y567" s="162"/>
      <c r="Z567" s="162"/>
      <c r="AA567" s="162"/>
      <c r="AB567" s="162"/>
      <c r="AC567" s="162"/>
      <c r="AD567" s="162"/>
      <c r="AE567" s="162"/>
    </row>
    <row r="568" spans="21:31" ht="16.5" x14ac:dyDescent="0.3">
      <c r="U568" s="72" t="s">
        <v>1418</v>
      </c>
      <c r="V568" s="54">
        <v>16.899999999999999</v>
      </c>
      <c r="W568" s="76">
        <v>100</v>
      </c>
      <c r="X568" s="162"/>
      <c r="Y568" s="162"/>
      <c r="Z568" s="162"/>
      <c r="AA568" s="162"/>
      <c r="AB568" s="162"/>
      <c r="AC568" s="162"/>
      <c r="AD568" s="162"/>
      <c r="AE568" s="162"/>
    </row>
    <row r="569" spans="21:31" ht="16.5" x14ac:dyDescent="0.3">
      <c r="U569" s="72" t="s">
        <v>1419</v>
      </c>
      <c r="V569" s="54">
        <v>19.100000000000001</v>
      </c>
      <c r="W569" s="76">
        <v>100</v>
      </c>
      <c r="X569" s="162"/>
      <c r="Y569" s="162"/>
      <c r="Z569" s="162"/>
      <c r="AA569" s="162"/>
      <c r="AB569" s="162"/>
      <c r="AC569" s="162"/>
      <c r="AD569" s="162"/>
      <c r="AE569" s="162"/>
    </row>
    <row r="570" spans="21:31" ht="16.5" x14ac:dyDescent="0.3">
      <c r="U570" s="72" t="s">
        <v>1420</v>
      </c>
      <c r="V570" s="54">
        <v>23.3</v>
      </c>
      <c r="W570" s="76">
        <v>100</v>
      </c>
      <c r="X570" s="162"/>
      <c r="Y570" s="162"/>
      <c r="Z570" s="162"/>
      <c r="AA570" s="162"/>
      <c r="AB570" s="162"/>
      <c r="AC570" s="162"/>
      <c r="AD570" s="162"/>
      <c r="AE570" s="162"/>
    </row>
    <row r="571" spans="21:31" ht="16.5" x14ac:dyDescent="0.3">
      <c r="U571" s="72" t="s">
        <v>1421</v>
      </c>
      <c r="V571" s="54">
        <v>25.7</v>
      </c>
      <c r="W571" s="76">
        <v>100</v>
      </c>
      <c r="X571" s="162"/>
      <c r="Y571" s="162"/>
      <c r="Z571" s="162"/>
      <c r="AA571" s="162"/>
      <c r="AB571" s="162"/>
      <c r="AC571" s="162"/>
      <c r="AD571" s="162"/>
      <c r="AE571" s="162"/>
    </row>
    <row r="572" spans="21:31" ht="16.5" x14ac:dyDescent="0.3">
      <c r="U572" s="72" t="s">
        <v>1422</v>
      </c>
      <c r="V572" s="54">
        <v>30.8</v>
      </c>
      <c r="W572" s="76">
        <v>100</v>
      </c>
      <c r="X572" s="162"/>
      <c r="Y572" s="162"/>
      <c r="Z572" s="162"/>
      <c r="AA572" s="162"/>
      <c r="AB572" s="162"/>
      <c r="AC572" s="162"/>
      <c r="AD572" s="162"/>
      <c r="AE572" s="162"/>
    </row>
    <row r="573" spans="21:31" ht="16.5" x14ac:dyDescent="0.3">
      <c r="U573" s="72" t="s">
        <v>1423</v>
      </c>
      <c r="V573" s="54">
        <v>36.1</v>
      </c>
      <c r="W573" s="76">
        <v>100</v>
      </c>
      <c r="X573" s="162"/>
      <c r="Y573" s="162"/>
      <c r="Z573" s="162"/>
      <c r="AA573" s="162"/>
      <c r="AB573" s="162"/>
      <c r="AC573" s="162"/>
      <c r="AD573" s="162"/>
      <c r="AE573" s="162"/>
    </row>
    <row r="574" spans="21:31" ht="16.5" x14ac:dyDescent="0.3">
      <c r="U574" s="72" t="s">
        <v>1424</v>
      </c>
      <c r="V574" s="54">
        <v>41.5</v>
      </c>
      <c r="W574" s="76">
        <v>100</v>
      </c>
      <c r="X574" s="162"/>
      <c r="Y574" s="162"/>
      <c r="Z574" s="162"/>
      <c r="AA574" s="162"/>
      <c r="AB574" s="162"/>
      <c r="AC574" s="162"/>
      <c r="AD574" s="162"/>
      <c r="AE574" s="162"/>
    </row>
    <row r="575" spans="21:31" ht="16.5" x14ac:dyDescent="0.3">
      <c r="U575" s="72" t="s">
        <v>1425</v>
      </c>
      <c r="V575" s="54">
        <v>50.9</v>
      </c>
      <c r="W575" s="76">
        <v>100</v>
      </c>
      <c r="X575" s="162"/>
      <c r="Y575" s="162"/>
      <c r="Z575" s="162"/>
      <c r="AA575" s="162"/>
      <c r="AB575" s="162"/>
      <c r="AC575" s="162"/>
      <c r="AD575" s="162"/>
      <c r="AE575" s="162"/>
    </row>
    <row r="576" spans="21:31" ht="17.25" thickBot="1" x14ac:dyDescent="0.35">
      <c r="U576" s="79" t="s">
        <v>1426</v>
      </c>
      <c r="V576" s="77">
        <v>47.6</v>
      </c>
      <c r="W576" s="77">
        <v>100</v>
      </c>
      <c r="X576" s="162"/>
      <c r="Y576" s="162"/>
      <c r="Z576" s="162"/>
      <c r="AA576" s="162"/>
      <c r="AB576" s="162"/>
      <c r="AC576" s="162"/>
      <c r="AD576" s="162"/>
      <c r="AE576" s="162"/>
    </row>
    <row r="577" spans="21:31" ht="16.5" x14ac:dyDescent="0.3">
      <c r="U577" s="80" t="s">
        <v>1683</v>
      </c>
      <c r="V577" s="76">
        <v>12.6</v>
      </c>
      <c r="W577" s="76">
        <v>100</v>
      </c>
      <c r="X577" s="162"/>
      <c r="Y577" s="162"/>
      <c r="Z577" s="162"/>
      <c r="AA577" s="162"/>
      <c r="AB577" s="162"/>
      <c r="AC577" s="162"/>
      <c r="AD577" s="162"/>
      <c r="AE577" s="162"/>
    </row>
    <row r="578" spans="21:31" ht="16.5" x14ac:dyDescent="0.3">
      <c r="U578" s="72" t="s">
        <v>1684</v>
      </c>
      <c r="V578" s="54">
        <v>14.8</v>
      </c>
      <c r="W578" s="76">
        <v>100</v>
      </c>
      <c r="X578" s="162"/>
      <c r="Y578" s="162"/>
      <c r="Z578" s="162"/>
      <c r="AA578" s="162"/>
      <c r="AB578" s="162"/>
      <c r="AC578" s="162"/>
      <c r="AD578" s="162"/>
      <c r="AE578" s="162"/>
    </row>
    <row r="579" spans="21:31" ht="16.5" x14ac:dyDescent="0.3">
      <c r="U579" s="72" t="s">
        <v>1685</v>
      </c>
      <c r="V579" s="54">
        <v>16.899999999999999</v>
      </c>
      <c r="W579" s="76">
        <v>100</v>
      </c>
      <c r="X579" s="162"/>
      <c r="Y579" s="162"/>
      <c r="Z579" s="162"/>
      <c r="AA579" s="162"/>
      <c r="AB579" s="162"/>
      <c r="AC579" s="162"/>
      <c r="AD579" s="162"/>
      <c r="AE579" s="162"/>
    </row>
    <row r="580" spans="21:31" ht="16.5" x14ac:dyDescent="0.3">
      <c r="U580" s="72" t="s">
        <v>1686</v>
      </c>
      <c r="V580" s="54">
        <v>19.100000000000001</v>
      </c>
      <c r="W580" s="76">
        <v>100</v>
      </c>
      <c r="X580" s="162"/>
      <c r="Y580" s="162"/>
      <c r="Z580" s="162"/>
      <c r="AA580" s="162"/>
      <c r="AB580" s="162"/>
      <c r="AC580" s="162"/>
      <c r="AD580" s="162"/>
      <c r="AE580" s="162"/>
    </row>
    <row r="581" spans="21:31" ht="16.5" x14ac:dyDescent="0.3">
      <c r="U581" s="72" t="s">
        <v>1687</v>
      </c>
      <c r="V581" s="54">
        <v>23.3</v>
      </c>
      <c r="W581" s="76">
        <v>100</v>
      </c>
      <c r="X581" s="162"/>
      <c r="Y581" s="162"/>
      <c r="Z581" s="162"/>
      <c r="AA581" s="162"/>
      <c r="AB581" s="162"/>
      <c r="AC581" s="162"/>
      <c r="AD581" s="162"/>
      <c r="AE581" s="162"/>
    </row>
    <row r="582" spans="21:31" ht="16.5" x14ac:dyDescent="0.3">
      <c r="U582" s="72" t="s">
        <v>1688</v>
      </c>
      <c r="V582" s="54">
        <v>25.7</v>
      </c>
      <c r="W582" s="76">
        <v>100</v>
      </c>
      <c r="X582" s="162"/>
      <c r="Y582" s="162"/>
      <c r="Z582" s="162"/>
      <c r="AA582" s="162"/>
      <c r="AB582" s="162"/>
      <c r="AC582" s="162"/>
      <c r="AD582" s="162"/>
      <c r="AE582" s="162"/>
    </row>
    <row r="583" spans="21:31" ht="16.5" x14ac:dyDescent="0.3">
      <c r="U583" s="72" t="s">
        <v>1689</v>
      </c>
      <c r="V583" s="54">
        <v>30.8</v>
      </c>
      <c r="W583" s="76">
        <v>100</v>
      </c>
      <c r="X583" s="162"/>
      <c r="Y583" s="162"/>
      <c r="Z583" s="162"/>
      <c r="AA583" s="162"/>
      <c r="AB583" s="162"/>
      <c r="AC583" s="162"/>
      <c r="AD583" s="162"/>
      <c r="AE583" s="162"/>
    </row>
    <row r="584" spans="21:31" ht="16.5" x14ac:dyDescent="0.3">
      <c r="U584" s="72" t="s">
        <v>1690</v>
      </c>
      <c r="V584" s="54">
        <v>36.1</v>
      </c>
      <c r="W584" s="76">
        <v>100</v>
      </c>
      <c r="X584" s="162"/>
      <c r="Y584" s="162"/>
      <c r="Z584" s="162"/>
      <c r="AA584" s="162"/>
      <c r="AB584" s="162"/>
      <c r="AC584" s="162"/>
      <c r="AD584" s="162"/>
      <c r="AE584" s="162"/>
    </row>
    <row r="585" spans="21:31" ht="16.5" x14ac:dyDescent="0.3">
      <c r="U585" s="72" t="s">
        <v>1691</v>
      </c>
      <c r="V585" s="54">
        <v>41.5</v>
      </c>
      <c r="W585" s="76">
        <v>100</v>
      </c>
      <c r="X585" s="162"/>
      <c r="Y585" s="162"/>
      <c r="Z585" s="162"/>
      <c r="AA585" s="162"/>
      <c r="AB585" s="162"/>
      <c r="AC585" s="162"/>
      <c r="AD585" s="162"/>
      <c r="AE585" s="162"/>
    </row>
    <row r="586" spans="21:31" ht="16.5" x14ac:dyDescent="0.3">
      <c r="U586" s="72" t="s">
        <v>1692</v>
      </c>
      <c r="V586" s="54">
        <v>50.9</v>
      </c>
      <c r="W586" s="76">
        <v>100</v>
      </c>
      <c r="X586" s="162"/>
      <c r="Y586" s="162"/>
      <c r="Z586" s="162"/>
      <c r="AA586" s="162"/>
      <c r="AB586" s="162"/>
      <c r="AC586" s="162"/>
      <c r="AD586" s="162"/>
      <c r="AE586" s="162"/>
    </row>
    <row r="587" spans="21:31" ht="17.25" thickBot="1" x14ac:dyDescent="0.35">
      <c r="U587" s="79" t="s">
        <v>1693</v>
      </c>
      <c r="V587" s="77">
        <v>47.6</v>
      </c>
      <c r="W587" s="77">
        <v>100</v>
      </c>
      <c r="X587" s="162"/>
      <c r="Y587" s="162"/>
      <c r="Z587" s="162"/>
      <c r="AA587" s="162"/>
      <c r="AB587" s="162"/>
      <c r="AC587" s="162"/>
      <c r="AD587" s="162"/>
      <c r="AE587" s="162"/>
    </row>
    <row r="588" spans="21:31" ht="16.5" x14ac:dyDescent="0.3">
      <c r="U588" s="80" t="s">
        <v>1427</v>
      </c>
      <c r="V588" s="76">
        <v>18.100000000000001</v>
      </c>
      <c r="W588" s="76">
        <v>100</v>
      </c>
      <c r="X588" s="162"/>
      <c r="Y588" s="162"/>
      <c r="Z588" s="162"/>
      <c r="AA588" s="162"/>
      <c r="AB588" s="162"/>
      <c r="AC588" s="162"/>
      <c r="AD588" s="162"/>
      <c r="AE588" s="162"/>
    </row>
    <row r="589" spans="21:31" ht="16.5" x14ac:dyDescent="0.3">
      <c r="U589" s="72" t="s">
        <v>1428</v>
      </c>
      <c r="V589" s="54">
        <v>21.4</v>
      </c>
      <c r="W589" s="76">
        <v>100</v>
      </c>
      <c r="X589" s="162"/>
      <c r="Y589" s="162"/>
      <c r="Z589" s="162"/>
      <c r="AA589" s="162"/>
      <c r="AB589" s="162"/>
      <c r="AC589" s="162"/>
      <c r="AD589" s="162"/>
      <c r="AE589" s="162"/>
    </row>
    <row r="590" spans="21:31" ht="16.5" x14ac:dyDescent="0.3">
      <c r="U590" s="72" t="s">
        <v>1429</v>
      </c>
      <c r="V590" s="54">
        <v>24.6</v>
      </c>
      <c r="W590" s="76">
        <v>100</v>
      </c>
      <c r="X590" s="162"/>
      <c r="Y590" s="162"/>
      <c r="Z590" s="162"/>
      <c r="AA590" s="162"/>
      <c r="AB590" s="162"/>
      <c r="AC590" s="162"/>
      <c r="AD590" s="162"/>
      <c r="AE590" s="162"/>
    </row>
    <row r="591" spans="21:31" ht="16.5" x14ac:dyDescent="0.3">
      <c r="U591" s="72" t="s">
        <v>1430</v>
      </c>
      <c r="V591" s="54">
        <v>27.9</v>
      </c>
      <c r="W591" s="76">
        <v>100</v>
      </c>
      <c r="X591" s="162"/>
      <c r="Y591" s="162"/>
      <c r="Z591" s="162"/>
      <c r="AA591" s="162"/>
      <c r="AB591" s="162"/>
      <c r="AC591" s="162"/>
      <c r="AD591" s="162"/>
      <c r="AE591" s="162"/>
    </row>
    <row r="592" spans="21:31" ht="16.5" x14ac:dyDescent="0.3">
      <c r="U592" s="72" t="s">
        <v>1431</v>
      </c>
      <c r="V592" s="54">
        <v>31.4</v>
      </c>
      <c r="W592" s="76">
        <v>100</v>
      </c>
      <c r="X592" s="162"/>
      <c r="Y592" s="162"/>
      <c r="Z592" s="162"/>
      <c r="AA592" s="162"/>
      <c r="AB592" s="162"/>
      <c r="AC592" s="162"/>
      <c r="AD592" s="162"/>
      <c r="AE592" s="162"/>
    </row>
    <row r="593" spans="21:31" ht="16.5" x14ac:dyDescent="0.3">
      <c r="U593" s="72" t="s">
        <v>1432</v>
      </c>
      <c r="V593" s="54">
        <v>34.700000000000003</v>
      </c>
      <c r="W593" s="76">
        <v>100</v>
      </c>
      <c r="X593" s="162"/>
      <c r="Y593" s="162"/>
      <c r="Z593" s="162"/>
      <c r="AA593" s="162"/>
      <c r="AB593" s="162"/>
      <c r="AC593" s="162"/>
      <c r="AD593" s="162"/>
      <c r="AE593" s="162"/>
    </row>
    <row r="594" spans="21:31" ht="16.5" x14ac:dyDescent="0.3">
      <c r="U594" s="72" t="s">
        <v>1433</v>
      </c>
      <c r="V594" s="54">
        <v>38.5</v>
      </c>
      <c r="W594" s="76">
        <v>100</v>
      </c>
      <c r="X594" s="162"/>
      <c r="Y594" s="162"/>
      <c r="Z594" s="162"/>
      <c r="AA594" s="162"/>
      <c r="AB594" s="162"/>
      <c r="AC594" s="162"/>
      <c r="AD594" s="162"/>
      <c r="AE594" s="162"/>
    </row>
    <row r="595" spans="21:31" ht="16.5" x14ac:dyDescent="0.3">
      <c r="U595" s="72" t="s">
        <v>1434</v>
      </c>
      <c r="V595" s="54">
        <v>45.2</v>
      </c>
      <c r="W595" s="76">
        <v>100</v>
      </c>
      <c r="X595" s="162"/>
      <c r="Y595" s="162"/>
      <c r="Z595" s="162"/>
      <c r="AA595" s="162"/>
      <c r="AB595" s="162"/>
      <c r="AC595" s="162"/>
      <c r="AD595" s="162"/>
      <c r="AE595" s="162"/>
    </row>
    <row r="596" spans="21:31" ht="16.5" x14ac:dyDescent="0.3">
      <c r="U596" s="72" t="s">
        <v>1435</v>
      </c>
      <c r="V596" s="54">
        <v>52</v>
      </c>
      <c r="W596" s="76">
        <v>100</v>
      </c>
      <c r="X596" s="162"/>
      <c r="Y596" s="162"/>
      <c r="Z596" s="162"/>
      <c r="AA596" s="162"/>
      <c r="AB596" s="162"/>
      <c r="AC596" s="162"/>
      <c r="AD596" s="162"/>
      <c r="AE596" s="162"/>
    </row>
    <row r="597" spans="21:31" ht="16.5" x14ac:dyDescent="0.3">
      <c r="U597" s="72" t="s">
        <v>1436</v>
      </c>
      <c r="V597" s="54">
        <v>59.4</v>
      </c>
      <c r="W597" s="76">
        <v>100</v>
      </c>
      <c r="X597" s="162"/>
      <c r="Y597" s="162"/>
      <c r="Z597" s="162"/>
      <c r="AA597" s="162"/>
      <c r="AB597" s="162"/>
      <c r="AC597" s="162"/>
      <c r="AD597" s="162"/>
      <c r="AE597" s="162"/>
    </row>
    <row r="598" spans="21:31" ht="17.25" thickBot="1" x14ac:dyDescent="0.35">
      <c r="U598" s="79" t="s">
        <v>1437</v>
      </c>
      <c r="V598" s="77">
        <v>67.599999999999994</v>
      </c>
      <c r="W598" s="77">
        <v>100</v>
      </c>
      <c r="X598" s="162"/>
      <c r="Y598" s="162"/>
      <c r="Z598" s="162"/>
      <c r="AA598" s="162"/>
      <c r="AB598" s="162"/>
      <c r="AC598" s="162"/>
      <c r="AD598" s="162"/>
      <c r="AE598" s="162"/>
    </row>
    <row r="599" spans="21:31" ht="16.5" x14ac:dyDescent="0.3">
      <c r="U599" s="80" t="s">
        <v>1694</v>
      </c>
      <c r="V599" s="76">
        <v>18.100000000000001</v>
      </c>
      <c r="W599" s="76">
        <v>100</v>
      </c>
      <c r="X599" s="162"/>
      <c r="Y599" s="162"/>
      <c r="Z599" s="162"/>
      <c r="AA599" s="162"/>
      <c r="AB599" s="162"/>
      <c r="AC599" s="162"/>
      <c r="AD599" s="162"/>
      <c r="AE599" s="162"/>
    </row>
    <row r="600" spans="21:31" ht="16.5" x14ac:dyDescent="0.3">
      <c r="U600" s="72" t="s">
        <v>1695</v>
      </c>
      <c r="V600" s="54">
        <v>21.4</v>
      </c>
      <c r="W600" s="76">
        <v>100</v>
      </c>
      <c r="X600" s="162"/>
      <c r="Y600" s="162"/>
      <c r="Z600" s="162"/>
      <c r="AA600" s="162"/>
      <c r="AB600" s="162"/>
      <c r="AC600" s="162"/>
      <c r="AD600" s="162"/>
      <c r="AE600" s="162"/>
    </row>
    <row r="601" spans="21:31" ht="16.5" x14ac:dyDescent="0.3">
      <c r="U601" s="72" t="s">
        <v>1696</v>
      </c>
      <c r="V601" s="54">
        <v>24.6</v>
      </c>
      <c r="W601" s="76">
        <v>100</v>
      </c>
      <c r="X601" s="162"/>
      <c r="Y601" s="162"/>
      <c r="Z601" s="162"/>
      <c r="AA601" s="162"/>
      <c r="AB601" s="162"/>
      <c r="AC601" s="162"/>
      <c r="AD601" s="162"/>
      <c r="AE601" s="162"/>
    </row>
    <row r="602" spans="21:31" ht="16.5" x14ac:dyDescent="0.3">
      <c r="U602" s="72" t="s">
        <v>1697</v>
      </c>
      <c r="V602" s="54">
        <v>27.9</v>
      </c>
      <c r="W602" s="76">
        <v>100</v>
      </c>
      <c r="X602" s="162"/>
      <c r="Y602" s="162"/>
      <c r="Z602" s="162"/>
      <c r="AA602" s="162"/>
      <c r="AB602" s="162"/>
      <c r="AC602" s="162"/>
      <c r="AD602" s="162"/>
      <c r="AE602" s="162"/>
    </row>
    <row r="603" spans="21:31" ht="16.5" x14ac:dyDescent="0.3">
      <c r="U603" s="72" t="s">
        <v>1698</v>
      </c>
      <c r="V603" s="54">
        <v>31.4</v>
      </c>
      <c r="W603" s="76">
        <v>100</v>
      </c>
      <c r="X603" s="162"/>
      <c r="Y603" s="162"/>
      <c r="Z603" s="162"/>
      <c r="AA603" s="162"/>
      <c r="AB603" s="162"/>
      <c r="AC603" s="162"/>
      <c r="AD603" s="162"/>
      <c r="AE603" s="162"/>
    </row>
    <row r="604" spans="21:31" ht="16.5" x14ac:dyDescent="0.3">
      <c r="U604" s="72" t="s">
        <v>1699</v>
      </c>
      <c r="V604" s="54">
        <v>34.700000000000003</v>
      </c>
      <c r="W604" s="76">
        <v>100</v>
      </c>
      <c r="X604" s="162"/>
      <c r="Y604" s="162"/>
      <c r="Z604" s="162"/>
      <c r="AA604" s="162"/>
      <c r="AB604" s="162"/>
      <c r="AC604" s="162"/>
      <c r="AD604" s="162"/>
      <c r="AE604" s="162"/>
    </row>
    <row r="605" spans="21:31" ht="16.5" x14ac:dyDescent="0.3">
      <c r="U605" s="72" t="s">
        <v>1700</v>
      </c>
      <c r="V605" s="54">
        <v>38.5</v>
      </c>
      <c r="W605" s="76">
        <v>100</v>
      </c>
      <c r="X605" s="162"/>
      <c r="Y605" s="162"/>
      <c r="Z605" s="162"/>
      <c r="AA605" s="162"/>
      <c r="AB605" s="162"/>
      <c r="AC605" s="162"/>
      <c r="AD605" s="162"/>
      <c r="AE605" s="162"/>
    </row>
    <row r="606" spans="21:31" ht="16.5" x14ac:dyDescent="0.3">
      <c r="U606" s="72" t="s">
        <v>1701</v>
      </c>
      <c r="V606" s="54">
        <v>45.2</v>
      </c>
      <c r="W606" s="76">
        <v>100</v>
      </c>
      <c r="X606" s="162"/>
      <c r="Y606" s="162"/>
      <c r="Z606" s="162"/>
      <c r="AA606" s="162"/>
      <c r="AB606" s="162"/>
      <c r="AC606" s="162"/>
      <c r="AD606" s="162"/>
      <c r="AE606" s="162"/>
    </row>
    <row r="607" spans="21:31" ht="16.5" x14ac:dyDescent="0.3">
      <c r="U607" s="72" t="s">
        <v>1702</v>
      </c>
      <c r="V607" s="54">
        <v>52</v>
      </c>
      <c r="W607" s="76">
        <v>100</v>
      </c>
      <c r="X607" s="162"/>
      <c r="Y607" s="162"/>
      <c r="Z607" s="162"/>
      <c r="AA607" s="162"/>
      <c r="AB607" s="162"/>
      <c r="AC607" s="162"/>
      <c r="AD607" s="162"/>
      <c r="AE607" s="162"/>
    </row>
    <row r="608" spans="21:31" ht="16.5" x14ac:dyDescent="0.3">
      <c r="U608" s="72" t="s">
        <v>1703</v>
      </c>
      <c r="V608" s="54">
        <v>59.4</v>
      </c>
      <c r="W608" s="76">
        <v>100</v>
      </c>
      <c r="X608" s="162"/>
      <c r="Y608" s="162"/>
      <c r="Z608" s="162"/>
      <c r="AA608" s="162"/>
      <c r="AB608" s="162"/>
      <c r="AC608" s="162"/>
      <c r="AD608" s="162"/>
      <c r="AE608" s="162"/>
    </row>
    <row r="609" spans="21:31" ht="17.25" thickBot="1" x14ac:dyDescent="0.35">
      <c r="U609" s="79" t="s">
        <v>1704</v>
      </c>
      <c r="V609" s="77">
        <v>67.599999999999994</v>
      </c>
      <c r="W609" s="77">
        <v>100</v>
      </c>
      <c r="X609" s="162"/>
      <c r="Y609" s="162"/>
      <c r="Z609" s="162"/>
      <c r="AA609" s="162"/>
      <c r="AB609" s="162"/>
      <c r="AC609" s="162"/>
      <c r="AD609" s="162"/>
      <c r="AE609" s="162"/>
    </row>
  </sheetData>
  <sheetProtection algorithmName="SHA-512" hashValue="wgkOV7oVbZDFZSK5v13SV1dAe431RqHLt4u0H+uhb7hatg7aC56CoGKPvtoPk4WVxDdOQ59Yx4i/CeYwk0RkKA==" saltValue="YrbIljEf+voE75/1Ac0SjA==" spinCount="100000" sheet="1" objects="1" scenarios="1" selectLockedCells="1"/>
  <sortState xmlns:xlrd2="http://schemas.microsoft.com/office/spreadsheetml/2017/richdata2" ref="B3:B14">
    <sortCondition ref="B3"/>
  </sortState>
  <mergeCells count="4">
    <mergeCell ref="B9:P9"/>
    <mergeCell ref="AG2:AH2"/>
    <mergeCell ref="AJ2:AP2"/>
    <mergeCell ref="R2:S2"/>
  </mergeCells>
  <pageMargins left="0.7" right="0.7" top="0.75" bottom="0.75" header="0.3" footer="0.3"/>
  <pageSetup paperSize="9" orientation="portrait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RB-Dokument" ma:contentTypeID="0x0101006AC3765A0786A4449984FA652873004400511D18096C7E674580DC7915FAE74FB1" ma:contentTypeVersion="22" ma:contentTypeDescription="Ein neues Dokument erstellen." ma:contentTypeScope="" ma:versionID="ca8613be36a12d6948a9566224279f9c">
  <xsd:schema xmlns:xsd="http://www.w3.org/2001/XMLSchema" xmlns:xs="http://www.w3.org/2001/XMLSchema" xmlns:p="http://schemas.microsoft.com/office/2006/metadata/properties" xmlns:ns2="d564a89d-9287-4e5f-9ef6-e5f137d90db6" xmlns:ns3="a8313eb0-198e-4737-ae53-e38d77e5733a" targetNamespace="http://schemas.microsoft.com/office/2006/metadata/properties" ma:root="true" ma:fieldsID="b7f186f2c3cf0223760172e116fa6529" ns2:_="" ns3:_="">
    <xsd:import namespace="d564a89d-9287-4e5f-9ef6-e5f137d90db6"/>
    <xsd:import namespace="a8313eb0-198e-4737-ae53-e38d77e573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na74073760a4466d89e9b0086664636b" minOccurs="0"/>
                <xsd:element ref="ns2:TaxCatchAll" minOccurs="0"/>
                <xsd:element ref="ns2:TaxCatchAllLabel" minOccurs="0"/>
                <xsd:element ref="ns2:gecc8a7b92dc4143b40ed966b67d8c43" minOccurs="0"/>
                <xsd:element ref="ns2:hac83ba79a7843a991293e3ec836598f" minOccurs="0"/>
                <xsd:element ref="ns2:mf77967b98324d2a8d9f1a70513f7b6e" minOccurs="0"/>
                <xsd:element ref="ns2:l3d3e07b7aae4a37a14d75273a4e8ffb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64a89d-9287-4e5f-9ef6-e5f137d90d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a74073760a4466d89e9b0086664636b" ma:index="11" nillable="true" ma:taxonomy="true" ma:internalName="na74073760a4466d89e9b0086664636b" ma:taxonomyFieldName="CRBDocumentConfidentiality" ma:displayName="Vertraulichkeit" ma:default="3;#nicht klassifiziert|e9a63179-acab-4ffe-b80d-50b63910b599" ma:fieldId="{7a740737-60a4-466d-89e9-b0086664636b}" ma:sspId="126264fd-0fbe-4c48-9126-7f35911828a3" ma:termSetId="78959b6b-c626-41e7-9392-edaa97577a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278d7e3b-ab54-4cb1-aedc-fc26b00e11ff}" ma:internalName="TaxCatchAll" ma:showField="CatchAllData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278d7e3b-ab54-4cb1-aedc-fc26b00e11ff}" ma:internalName="TaxCatchAllLabel" ma:readOnly="true" ma:showField="CatchAllDataLabel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cc8a7b92dc4143b40ed966b67d8c43" ma:index="15" nillable="true" ma:taxonomy="true" ma:internalName="gecc8a7b92dc4143b40ed966b67d8c43" ma:taxonomyFieldName="CRBDocumentType" ma:displayName="Dokumenttyp" ma:readOnly="false" ma:default="" ma:fieldId="{0ecc8a7b-92dc-4143-b40e-d966b67d8c43}" ma:sspId="126264fd-0fbe-4c48-9126-7f35911828a3" ma:termSetId="a67ae8b6-9ed5-445f-b98f-9829d185bf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c83ba79a7843a991293e3ec836598f" ma:index="17" nillable="true" ma:taxonomy="true" ma:internalName="hac83ba79a7843a991293e3ec836598f" ma:taxonomyFieldName="CRBProductService" ma:displayName="Produkte/Dienstleistungen" ma:default="" ma:fieldId="{1ac83ba7-9a78-43a9-9129-3e3ec836598f}" ma:taxonomyMulti="true" ma:sspId="126264fd-0fbe-4c48-9126-7f35911828a3" ma:termSetId="72a0912a-f609-466d-8b80-4a8776dc3d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f77967b98324d2a8d9f1a70513f7b6e" ma:index="19" nillable="true" ma:taxonomy="true" ma:internalName="mf77967b98324d2a8d9f1a70513f7b6e" ma:taxonomyFieldName="CRBDocumentLanguage" ma:displayName="Dokumentsprache" ma:default="5;#Deutsch|c64f71a8-8878-4990-be64-596a8dd67008" ma:fieldId="{6f77967b-9832-4d2a-8d9f-1a70513f7b6e}" ma:sspId="126264fd-0fbe-4c48-9126-7f35911828a3" ma:termSetId="4566e054-1b4e-423f-8c24-921a75bbb7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3d3e07b7aae4a37a14d75273a4e8ffb" ma:index="21" nillable="true" ma:taxonomy="true" ma:internalName="l3d3e07b7aae4a37a14d75273a4e8ffb" ma:taxonomyFieldName="CRBDocumentTags" ma:displayName="Tags" ma:default="" ma:fieldId="{53d3e07b-7aae-4a37-a14d-75273a4e8ffb}" ma:taxonomyMulti="true" ma:sspId="126264fd-0fbe-4c48-9126-7f35911828a3" ma:termSetId="9e177c12-8119-4e30-b99e-4527d34b68a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313eb0-198e-4737-ae53-e38d77e573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4" nillable="true" ma:displayName="Location" ma:internalName="MediaServiceLocation" ma:readOnly="true">
      <xsd:simpleType>
        <xsd:restriction base="dms:Text"/>
      </xsd:simpleType>
    </xsd:element>
    <xsd:element name="MediaLengthInSeconds" ma:index="3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7" nillable="true" ma:taxonomy="true" ma:internalName="lcf76f155ced4ddcb4097134ff3c332f" ma:taxonomyFieldName="MediaServiceImageTags" ma:displayName="Bildmarkierungen" ma:readOnly="false" ma:fieldId="{5cf76f15-5ced-4ddc-b409-7134ff3c332f}" ma:taxonomyMulti="true" ma:sspId="126264fd-0fbe-4c48-9126-7f3591182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a74073760a4466d89e9b0086664636b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nicht klassifiziert</TermName>
          <TermId xmlns="http://schemas.microsoft.com/office/infopath/2007/PartnerControls">e9a63179-acab-4ffe-b80d-50b63910b599</TermId>
        </TermInfo>
      </Terms>
    </na74073760a4466d89e9b0086664636b>
    <hac83ba79a7843a991293e3ec836598f xmlns="d564a89d-9287-4e5f-9ef6-e5f137d90db6">
      <Terms xmlns="http://schemas.microsoft.com/office/infopath/2007/PartnerControls"/>
    </hac83ba79a7843a991293e3ec836598f>
    <mf77967b98324d2a8d9f1a70513f7b6e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Deutsch</TermName>
          <TermId xmlns="http://schemas.microsoft.com/office/infopath/2007/PartnerControls">c64f71a8-8878-4990-be64-596a8dd67008</TermId>
        </TermInfo>
      </Terms>
    </mf77967b98324d2a8d9f1a70513f7b6e>
    <lcf76f155ced4ddcb4097134ff3c332f xmlns="a8313eb0-198e-4737-ae53-e38d77e5733a">
      <Terms xmlns="http://schemas.microsoft.com/office/infopath/2007/PartnerControls"/>
    </lcf76f155ced4ddcb4097134ff3c332f>
    <TaxCatchAll xmlns="d564a89d-9287-4e5f-9ef6-e5f137d90db6">
      <Value>4</Value>
      <Value>2</Value>
      <Value>1</Value>
    </TaxCatchAll>
    <l3d3e07b7aae4a37a14d75273a4e8ffb xmlns="d564a89d-9287-4e5f-9ef6-e5f137d90db6">
      <Terms xmlns="http://schemas.microsoft.com/office/infopath/2007/PartnerControls"/>
    </l3d3e07b7aae4a37a14d75273a4e8ffb>
    <gecc8a7b92dc4143b40ed966b67d8c43 xmlns="d564a89d-9287-4e5f-9ef6-e5f137d90db6">
      <Terms xmlns="http://schemas.microsoft.com/office/infopath/2007/PartnerControls"/>
    </gecc8a7b92dc4143b40ed966b67d8c43>
    <_dlc_DocId xmlns="d564a89d-9287-4e5f-9ef6-e5f137d90db6">CRBDOC0226-538425530-86336</_dlc_DocId>
    <_dlc_DocIdUrl xmlns="d564a89d-9287-4e5f-9ef6-e5f137d90db6">
      <Url>https://crbch.sharepoint.com/sites/team-prd-ablagestruktur-fur-kunden/_layouts/15/DocIdRedir.aspx?ID=CRBDOC0226-538425530-86336</Url>
      <Description>CRBDOC0226-538425530-86336</Description>
    </_dlc_DocIdUrl>
  </documentManagement>
</p:properties>
</file>

<file path=customXml/itemProps1.xml><?xml version="1.0" encoding="utf-8"?>
<ds:datastoreItem xmlns:ds="http://schemas.openxmlformats.org/officeDocument/2006/customXml" ds:itemID="{191D24A6-110D-4E6F-8173-7874EC75216A}"/>
</file>

<file path=customXml/itemProps2.xml><?xml version="1.0" encoding="utf-8"?>
<ds:datastoreItem xmlns:ds="http://schemas.openxmlformats.org/officeDocument/2006/customXml" ds:itemID="{D7EE28AC-BCC8-43B5-9B84-37A525704E1A}"/>
</file>

<file path=customXml/itemProps3.xml><?xml version="1.0" encoding="utf-8"?>
<ds:datastoreItem xmlns:ds="http://schemas.openxmlformats.org/officeDocument/2006/customXml" ds:itemID="{0F8DCB97-8014-4C05-8635-7BD228C07027}"/>
</file>

<file path=customXml/itemProps4.xml><?xml version="1.0" encoding="utf-8"?>
<ds:datastoreItem xmlns:ds="http://schemas.openxmlformats.org/officeDocument/2006/customXml" ds:itemID="{188E18A3-CEE9-41AA-98F8-7536C011C4A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615</vt:i4>
      </vt:variant>
    </vt:vector>
  </HeadingPairs>
  <TitlesOfParts>
    <vt:vector size="620" baseType="lpstr">
      <vt:lpstr>Peikko MODIX Standard</vt:lpstr>
      <vt:lpstr>Peikko MODIX Speciali</vt:lpstr>
      <vt:lpstr>.</vt:lpstr>
      <vt:lpstr>Farbcodes</vt:lpstr>
      <vt:lpstr>..</vt:lpstr>
      <vt:lpstr>_10B500B.</vt:lpstr>
      <vt:lpstr>_10B500BAM.</vt:lpstr>
      <vt:lpstr>_10B500BEM.</vt:lpstr>
      <vt:lpstr>_10B500BKM.</vt:lpstr>
      <vt:lpstr>_10B500BPMA.</vt:lpstr>
      <vt:lpstr>_10B500BPMB.</vt:lpstr>
      <vt:lpstr>_10B500BRMA.</vt:lpstr>
      <vt:lpstr>_10B500BRMB.</vt:lpstr>
      <vt:lpstr>_10B500BSMA.</vt:lpstr>
      <vt:lpstr>_10B500BSMB.</vt:lpstr>
      <vt:lpstr>_10B500C.</vt:lpstr>
      <vt:lpstr>_10B500CAM.</vt:lpstr>
      <vt:lpstr>_10B500CEM.</vt:lpstr>
      <vt:lpstr>_10B500CKM.</vt:lpstr>
      <vt:lpstr>_10B500CPMA.</vt:lpstr>
      <vt:lpstr>_10B500CPMB.</vt:lpstr>
      <vt:lpstr>_10B500CRMA.</vt:lpstr>
      <vt:lpstr>_10B500CRMB.</vt:lpstr>
      <vt:lpstr>_10B500CSMA.</vt:lpstr>
      <vt:lpstr>_10B500CSMB.</vt:lpstr>
      <vt:lpstr>_10B700B.</vt:lpstr>
      <vt:lpstr>_10B700BAM.</vt:lpstr>
      <vt:lpstr>_10B700BEM.</vt:lpstr>
      <vt:lpstr>_10B700BKM.</vt:lpstr>
      <vt:lpstr>_10B700BPMA.</vt:lpstr>
      <vt:lpstr>_10B700BPMB.</vt:lpstr>
      <vt:lpstr>_10B700BRMA.</vt:lpstr>
      <vt:lpstr>_10B700BRMB.</vt:lpstr>
      <vt:lpstr>_10B700BSMA.</vt:lpstr>
      <vt:lpstr>_10B700BSMB.</vt:lpstr>
      <vt:lpstr>_10VE1.</vt:lpstr>
      <vt:lpstr>_10VE1AM.</vt:lpstr>
      <vt:lpstr>_10VE1EM.</vt:lpstr>
      <vt:lpstr>_10VE1KM.</vt:lpstr>
      <vt:lpstr>_10VE1PMA.</vt:lpstr>
      <vt:lpstr>_10VE1PMB.</vt:lpstr>
      <vt:lpstr>_10VE1RMA.</vt:lpstr>
      <vt:lpstr>_10VE1RMB.</vt:lpstr>
      <vt:lpstr>_10VE1SMA.</vt:lpstr>
      <vt:lpstr>_10VE1SMB.</vt:lpstr>
      <vt:lpstr>_10VE2.</vt:lpstr>
      <vt:lpstr>_10VE2AM.</vt:lpstr>
      <vt:lpstr>_10VE2EM.</vt:lpstr>
      <vt:lpstr>_10VE2KM.</vt:lpstr>
      <vt:lpstr>_10VE2PMA.</vt:lpstr>
      <vt:lpstr>_10VE2PMB.</vt:lpstr>
      <vt:lpstr>_10VE2RMA.</vt:lpstr>
      <vt:lpstr>_10VE2RMB.</vt:lpstr>
      <vt:lpstr>_10VE2SMA.</vt:lpstr>
      <vt:lpstr>_10VE2SMB.</vt:lpstr>
      <vt:lpstr>_12B500B.</vt:lpstr>
      <vt:lpstr>_12B500BAM.</vt:lpstr>
      <vt:lpstr>_12B500BEM.</vt:lpstr>
      <vt:lpstr>_12B500BKM.</vt:lpstr>
      <vt:lpstr>_12B500BPMA.</vt:lpstr>
      <vt:lpstr>_12B500BPMB.</vt:lpstr>
      <vt:lpstr>_12B500BRMA.</vt:lpstr>
      <vt:lpstr>_12B500BRMB.</vt:lpstr>
      <vt:lpstr>_12B500BSMA.</vt:lpstr>
      <vt:lpstr>_12B500BSMB.</vt:lpstr>
      <vt:lpstr>_12B500C.</vt:lpstr>
      <vt:lpstr>_12B500CAM.</vt:lpstr>
      <vt:lpstr>_12B500CEM.</vt:lpstr>
      <vt:lpstr>_12B500CKM.</vt:lpstr>
      <vt:lpstr>_12B500CPMA.</vt:lpstr>
      <vt:lpstr>_12B500CPMB.</vt:lpstr>
      <vt:lpstr>_12B500CRMA.</vt:lpstr>
      <vt:lpstr>_12B500CRMB.</vt:lpstr>
      <vt:lpstr>_12B500CSMA.</vt:lpstr>
      <vt:lpstr>_12B500CSMB.</vt:lpstr>
      <vt:lpstr>_12B700B.</vt:lpstr>
      <vt:lpstr>_12B700BAM.</vt:lpstr>
      <vt:lpstr>_12B700BEM.</vt:lpstr>
      <vt:lpstr>_12B700BKM.</vt:lpstr>
      <vt:lpstr>_12B700BPMA.</vt:lpstr>
      <vt:lpstr>_12B700BPMB.</vt:lpstr>
      <vt:lpstr>_12B700BRMA.</vt:lpstr>
      <vt:lpstr>_12B700BRMB.</vt:lpstr>
      <vt:lpstr>_12B700BSMA.</vt:lpstr>
      <vt:lpstr>_12B700BSMB.</vt:lpstr>
      <vt:lpstr>_12VE1.</vt:lpstr>
      <vt:lpstr>_12VE1AM.</vt:lpstr>
      <vt:lpstr>_12VE1EM.</vt:lpstr>
      <vt:lpstr>_12VE1KM.</vt:lpstr>
      <vt:lpstr>_12VE1PMA.</vt:lpstr>
      <vt:lpstr>_12VE1PMB.</vt:lpstr>
      <vt:lpstr>_12VE1RMA.</vt:lpstr>
      <vt:lpstr>_12VE1RMB.</vt:lpstr>
      <vt:lpstr>_12VE1SMA.</vt:lpstr>
      <vt:lpstr>_12VE1SMB.</vt:lpstr>
      <vt:lpstr>_12VE2.</vt:lpstr>
      <vt:lpstr>_12VE2AM.</vt:lpstr>
      <vt:lpstr>_12VE2EM.</vt:lpstr>
      <vt:lpstr>_12VE2KM.</vt:lpstr>
      <vt:lpstr>_12VE2PMA.</vt:lpstr>
      <vt:lpstr>_12VE2PMB.</vt:lpstr>
      <vt:lpstr>_12VE2RMA.</vt:lpstr>
      <vt:lpstr>_12VE2RMB.</vt:lpstr>
      <vt:lpstr>_12VE2SMA.</vt:lpstr>
      <vt:lpstr>_12VE2SMB.</vt:lpstr>
      <vt:lpstr>_14B500B.</vt:lpstr>
      <vt:lpstr>_14B500BAM.</vt:lpstr>
      <vt:lpstr>_14B500BEM.</vt:lpstr>
      <vt:lpstr>_14B500BKM.</vt:lpstr>
      <vt:lpstr>_14B500BPMA.</vt:lpstr>
      <vt:lpstr>_14B500BPMB.</vt:lpstr>
      <vt:lpstr>_14B500BRMA.</vt:lpstr>
      <vt:lpstr>_14B500BRMB.</vt:lpstr>
      <vt:lpstr>_14B500BSMA.</vt:lpstr>
      <vt:lpstr>_14B500BSMB.</vt:lpstr>
      <vt:lpstr>_14B500C.</vt:lpstr>
      <vt:lpstr>_14B500CAM.</vt:lpstr>
      <vt:lpstr>_14B500CEM.</vt:lpstr>
      <vt:lpstr>_14B500CKM.</vt:lpstr>
      <vt:lpstr>_14B500CPMA.</vt:lpstr>
      <vt:lpstr>_14B500CPMB.</vt:lpstr>
      <vt:lpstr>_14B500CRMA.</vt:lpstr>
      <vt:lpstr>_14B500CRMB.</vt:lpstr>
      <vt:lpstr>_14B500CSMA.</vt:lpstr>
      <vt:lpstr>_14B500CSMB.</vt:lpstr>
      <vt:lpstr>_14B700B.</vt:lpstr>
      <vt:lpstr>_14B700BAM.</vt:lpstr>
      <vt:lpstr>_14B700BEM.</vt:lpstr>
      <vt:lpstr>_14B700BKM.</vt:lpstr>
      <vt:lpstr>_14B700BPMA.</vt:lpstr>
      <vt:lpstr>_14B700BPMB.</vt:lpstr>
      <vt:lpstr>_14B700BRMA.</vt:lpstr>
      <vt:lpstr>_14B700BRMB.</vt:lpstr>
      <vt:lpstr>_14B700BSMA.</vt:lpstr>
      <vt:lpstr>_14B700BSMB.</vt:lpstr>
      <vt:lpstr>_14VE1.</vt:lpstr>
      <vt:lpstr>_14VE1AM.</vt:lpstr>
      <vt:lpstr>_14VE1EM.</vt:lpstr>
      <vt:lpstr>_14VE1KM.</vt:lpstr>
      <vt:lpstr>_14VE1PMA.</vt:lpstr>
      <vt:lpstr>_14VE1PMB.</vt:lpstr>
      <vt:lpstr>_14VE1RMA.</vt:lpstr>
      <vt:lpstr>_14VE1RMB.</vt:lpstr>
      <vt:lpstr>_14VE1SMA.</vt:lpstr>
      <vt:lpstr>_14VE1SMB.</vt:lpstr>
      <vt:lpstr>_14VE2.</vt:lpstr>
      <vt:lpstr>_14VE2AM.</vt:lpstr>
      <vt:lpstr>_14VE2EM.</vt:lpstr>
      <vt:lpstr>_14VE2KM.</vt:lpstr>
      <vt:lpstr>_14VE2PMA.</vt:lpstr>
      <vt:lpstr>_14VE2PMB.</vt:lpstr>
      <vt:lpstr>_14VE2RMA.</vt:lpstr>
      <vt:lpstr>_14VE2RMB.</vt:lpstr>
      <vt:lpstr>_14VE2SMA.</vt:lpstr>
      <vt:lpstr>_14VE2SMB.</vt:lpstr>
      <vt:lpstr>_16B500B.</vt:lpstr>
      <vt:lpstr>_16B500BAM.</vt:lpstr>
      <vt:lpstr>_16B500BEM.</vt:lpstr>
      <vt:lpstr>_16B500BKM.</vt:lpstr>
      <vt:lpstr>_16B500BPMA.</vt:lpstr>
      <vt:lpstr>_16B500BPMB.</vt:lpstr>
      <vt:lpstr>_16B500BRMA.</vt:lpstr>
      <vt:lpstr>_16B500BRMB.</vt:lpstr>
      <vt:lpstr>_16B500BSMA.</vt:lpstr>
      <vt:lpstr>_16B500BSMB.</vt:lpstr>
      <vt:lpstr>_16B500C.</vt:lpstr>
      <vt:lpstr>_16B500CAM.</vt:lpstr>
      <vt:lpstr>_16B500CEM.</vt:lpstr>
      <vt:lpstr>_16B500CKM.</vt:lpstr>
      <vt:lpstr>_16B500CPMA.</vt:lpstr>
      <vt:lpstr>_16B500CPMB.</vt:lpstr>
      <vt:lpstr>_16B500CRMA.</vt:lpstr>
      <vt:lpstr>_16B500CRMB.</vt:lpstr>
      <vt:lpstr>_16B500CSMA.</vt:lpstr>
      <vt:lpstr>_16B500CSMB.</vt:lpstr>
      <vt:lpstr>_16B700B.</vt:lpstr>
      <vt:lpstr>_16B700BAM.</vt:lpstr>
      <vt:lpstr>_16B700BEM.</vt:lpstr>
      <vt:lpstr>_16B700BKM.</vt:lpstr>
      <vt:lpstr>_16B700BPMA.</vt:lpstr>
      <vt:lpstr>_16B700BPMB.</vt:lpstr>
      <vt:lpstr>_16B700BRMA.</vt:lpstr>
      <vt:lpstr>_16B700BRMB.</vt:lpstr>
      <vt:lpstr>_16B700BSMA.</vt:lpstr>
      <vt:lpstr>_16B700BSMB.</vt:lpstr>
      <vt:lpstr>_16VE1.</vt:lpstr>
      <vt:lpstr>_16VE1AM.</vt:lpstr>
      <vt:lpstr>_16VE1EM.</vt:lpstr>
      <vt:lpstr>_16VE1KM.</vt:lpstr>
      <vt:lpstr>_16VE1PMA.</vt:lpstr>
      <vt:lpstr>_16VE1PMB.</vt:lpstr>
      <vt:lpstr>_16VE1RMA.</vt:lpstr>
      <vt:lpstr>_16VE1RMB.</vt:lpstr>
      <vt:lpstr>_16VE1SMA.</vt:lpstr>
      <vt:lpstr>_16VE1SMB.</vt:lpstr>
      <vt:lpstr>_16VE2.</vt:lpstr>
      <vt:lpstr>_16VE2AM.</vt:lpstr>
      <vt:lpstr>_16VE2EM.</vt:lpstr>
      <vt:lpstr>_16VE2KM.</vt:lpstr>
      <vt:lpstr>_16VE2PMA.</vt:lpstr>
      <vt:lpstr>_16VE2PMB.</vt:lpstr>
      <vt:lpstr>_16VE2RMA.</vt:lpstr>
      <vt:lpstr>_16VE2RMB.</vt:lpstr>
      <vt:lpstr>_16VE2SMA.</vt:lpstr>
      <vt:lpstr>_16VE2SMB.</vt:lpstr>
      <vt:lpstr>_18B500B.</vt:lpstr>
      <vt:lpstr>_18B500BAM.</vt:lpstr>
      <vt:lpstr>_18B500BEM.</vt:lpstr>
      <vt:lpstr>_18B500BKM.</vt:lpstr>
      <vt:lpstr>_18B500BPMA.</vt:lpstr>
      <vt:lpstr>_18B500BPMB.</vt:lpstr>
      <vt:lpstr>_18B500BRMA.</vt:lpstr>
      <vt:lpstr>_18B500BRMB.</vt:lpstr>
      <vt:lpstr>_18B500BSMA.</vt:lpstr>
      <vt:lpstr>_18B500BSMB.</vt:lpstr>
      <vt:lpstr>_18B500C.</vt:lpstr>
      <vt:lpstr>_18B500CAM.</vt:lpstr>
      <vt:lpstr>_18B500CEM.</vt:lpstr>
      <vt:lpstr>_18B500CKM.</vt:lpstr>
      <vt:lpstr>_18B500CPMA.</vt:lpstr>
      <vt:lpstr>_18B500CPMB.</vt:lpstr>
      <vt:lpstr>_18B500CRMA.</vt:lpstr>
      <vt:lpstr>_18B500CRMB.</vt:lpstr>
      <vt:lpstr>_18B500CSMA.</vt:lpstr>
      <vt:lpstr>_18B500CSMB.</vt:lpstr>
      <vt:lpstr>_18B700B.</vt:lpstr>
      <vt:lpstr>_18B700BAM.</vt:lpstr>
      <vt:lpstr>_18B700BEM.</vt:lpstr>
      <vt:lpstr>_18B700BKM.</vt:lpstr>
      <vt:lpstr>_18B700BPMA.</vt:lpstr>
      <vt:lpstr>_18B700BPMB.</vt:lpstr>
      <vt:lpstr>_18B700BRMA.</vt:lpstr>
      <vt:lpstr>_18B700BRMB.</vt:lpstr>
      <vt:lpstr>_18B700BSMA.</vt:lpstr>
      <vt:lpstr>_18B700BSMB.</vt:lpstr>
      <vt:lpstr>_18VE1.</vt:lpstr>
      <vt:lpstr>_18VE1AM.</vt:lpstr>
      <vt:lpstr>_18VE1EM.</vt:lpstr>
      <vt:lpstr>_18VE1KM.</vt:lpstr>
      <vt:lpstr>_18VE1PMA.</vt:lpstr>
      <vt:lpstr>_18VE1PMB.</vt:lpstr>
      <vt:lpstr>_18VE1RMA.</vt:lpstr>
      <vt:lpstr>_18VE1RMB.</vt:lpstr>
      <vt:lpstr>_18VE1SMA.</vt:lpstr>
      <vt:lpstr>_18VE1SMB.</vt:lpstr>
      <vt:lpstr>_18VE2.</vt:lpstr>
      <vt:lpstr>_18VE2AM.</vt:lpstr>
      <vt:lpstr>_18VE2EM.</vt:lpstr>
      <vt:lpstr>_18VE2KM.</vt:lpstr>
      <vt:lpstr>_18VE2PMA.</vt:lpstr>
      <vt:lpstr>_18VE2PMB.</vt:lpstr>
      <vt:lpstr>_18VE2RMA.</vt:lpstr>
      <vt:lpstr>_18VE2RMB.</vt:lpstr>
      <vt:lpstr>_18VE2SMA.</vt:lpstr>
      <vt:lpstr>_18VE2SMB.</vt:lpstr>
      <vt:lpstr>_20B500B.</vt:lpstr>
      <vt:lpstr>_20B500BAM.</vt:lpstr>
      <vt:lpstr>_20B500BEM.</vt:lpstr>
      <vt:lpstr>_20B500BKM.</vt:lpstr>
      <vt:lpstr>_20B500BPMA.</vt:lpstr>
      <vt:lpstr>_20B500BPMB.</vt:lpstr>
      <vt:lpstr>_20B500BRMA.</vt:lpstr>
      <vt:lpstr>_20B500BRMB.</vt:lpstr>
      <vt:lpstr>_20B500BSMA.</vt:lpstr>
      <vt:lpstr>_20B500BSMB.</vt:lpstr>
      <vt:lpstr>_20B500C.</vt:lpstr>
      <vt:lpstr>_20B500CAM.</vt:lpstr>
      <vt:lpstr>_20B500CEM.</vt:lpstr>
      <vt:lpstr>_20B500CKM.</vt:lpstr>
      <vt:lpstr>_20B500CPMA.</vt:lpstr>
      <vt:lpstr>_20B500CPMB.</vt:lpstr>
      <vt:lpstr>_20B500CRMA.</vt:lpstr>
      <vt:lpstr>_20B500CRMB.</vt:lpstr>
      <vt:lpstr>_20B500CSMA.</vt:lpstr>
      <vt:lpstr>_20B500CSMB.</vt:lpstr>
      <vt:lpstr>_20B700B.</vt:lpstr>
      <vt:lpstr>_20B700BAM.</vt:lpstr>
      <vt:lpstr>_20B700BEM.</vt:lpstr>
      <vt:lpstr>_20B700BKM.</vt:lpstr>
      <vt:lpstr>_20B700BPMA.</vt:lpstr>
      <vt:lpstr>_20B700BPMB.</vt:lpstr>
      <vt:lpstr>_20B700BRMA.</vt:lpstr>
      <vt:lpstr>_20B700BRMB.</vt:lpstr>
      <vt:lpstr>_20B700BSMA.</vt:lpstr>
      <vt:lpstr>_20B700BSMB.</vt:lpstr>
      <vt:lpstr>_20VE1.</vt:lpstr>
      <vt:lpstr>_20VE1AM.</vt:lpstr>
      <vt:lpstr>_20VE1EM.</vt:lpstr>
      <vt:lpstr>_20VE1KM.</vt:lpstr>
      <vt:lpstr>_20VE1PMA.</vt:lpstr>
      <vt:lpstr>_20VE1PMB.</vt:lpstr>
      <vt:lpstr>_20VE1RMA.</vt:lpstr>
      <vt:lpstr>_20VE1RMB.</vt:lpstr>
      <vt:lpstr>_20VE1SMA.</vt:lpstr>
      <vt:lpstr>_20VE1SMB.</vt:lpstr>
      <vt:lpstr>_20VE2.</vt:lpstr>
      <vt:lpstr>_20VE2AM.</vt:lpstr>
      <vt:lpstr>_20VE2EM.</vt:lpstr>
      <vt:lpstr>_20VE2KM.</vt:lpstr>
      <vt:lpstr>_20VE2PMA.</vt:lpstr>
      <vt:lpstr>_20VE2PMB.</vt:lpstr>
      <vt:lpstr>_20VE2RMA.</vt:lpstr>
      <vt:lpstr>_20VE2RMB.</vt:lpstr>
      <vt:lpstr>_20VE2SMA.</vt:lpstr>
      <vt:lpstr>_20VE2SMB.</vt:lpstr>
      <vt:lpstr>_22B500B.</vt:lpstr>
      <vt:lpstr>_22B500BAM.</vt:lpstr>
      <vt:lpstr>_22B500BEM.</vt:lpstr>
      <vt:lpstr>_22B500BKM.</vt:lpstr>
      <vt:lpstr>_22B500BPMA.</vt:lpstr>
      <vt:lpstr>_22B500BPMB.</vt:lpstr>
      <vt:lpstr>_22B500BRMA.</vt:lpstr>
      <vt:lpstr>_22B500BRMB.</vt:lpstr>
      <vt:lpstr>_22B500BSMA.</vt:lpstr>
      <vt:lpstr>_22B500BSMB.</vt:lpstr>
      <vt:lpstr>_22B500C.</vt:lpstr>
      <vt:lpstr>_22B500CAM.</vt:lpstr>
      <vt:lpstr>_22B500CEM.</vt:lpstr>
      <vt:lpstr>_22B500CKM.</vt:lpstr>
      <vt:lpstr>_22B500CPMA.</vt:lpstr>
      <vt:lpstr>_22B500CPMB.</vt:lpstr>
      <vt:lpstr>_22B500CRMA.</vt:lpstr>
      <vt:lpstr>_22B500CRMB.</vt:lpstr>
      <vt:lpstr>_22B500CSMA.</vt:lpstr>
      <vt:lpstr>_22B500CSMB.</vt:lpstr>
      <vt:lpstr>_22B700B.</vt:lpstr>
      <vt:lpstr>_22B700BAM.</vt:lpstr>
      <vt:lpstr>_22B700BEM.</vt:lpstr>
      <vt:lpstr>_22B700BKM.</vt:lpstr>
      <vt:lpstr>_22B700BPMA.</vt:lpstr>
      <vt:lpstr>_22B700BPMB.</vt:lpstr>
      <vt:lpstr>_22B700BRMA.</vt:lpstr>
      <vt:lpstr>_22B700BRMB.</vt:lpstr>
      <vt:lpstr>_22B700BSMA.</vt:lpstr>
      <vt:lpstr>_22B700BSMB.</vt:lpstr>
      <vt:lpstr>_22VE1.</vt:lpstr>
      <vt:lpstr>_22VE1AM.</vt:lpstr>
      <vt:lpstr>_22VE1EM.</vt:lpstr>
      <vt:lpstr>_22VE1KM.</vt:lpstr>
      <vt:lpstr>_22VE1PMA.</vt:lpstr>
      <vt:lpstr>_22VE1PMB.</vt:lpstr>
      <vt:lpstr>_22VE1RMA.</vt:lpstr>
      <vt:lpstr>_22VE1RMB.</vt:lpstr>
      <vt:lpstr>_22VE1SMA.</vt:lpstr>
      <vt:lpstr>_22VE1SMB.</vt:lpstr>
      <vt:lpstr>_22VE2.</vt:lpstr>
      <vt:lpstr>_22VE2AM.</vt:lpstr>
      <vt:lpstr>_22VE2EM.</vt:lpstr>
      <vt:lpstr>_22VE2KM.</vt:lpstr>
      <vt:lpstr>_22VE2PMA.</vt:lpstr>
      <vt:lpstr>_22VE2PMB.</vt:lpstr>
      <vt:lpstr>_22VE2RMA.</vt:lpstr>
      <vt:lpstr>_22VE2RMB.</vt:lpstr>
      <vt:lpstr>_22VE2SMA.</vt:lpstr>
      <vt:lpstr>_22VE2SMB.</vt:lpstr>
      <vt:lpstr>_26B500B.</vt:lpstr>
      <vt:lpstr>_26B500BAM.</vt:lpstr>
      <vt:lpstr>_26B500BEM.</vt:lpstr>
      <vt:lpstr>_26B500BKM.</vt:lpstr>
      <vt:lpstr>_26B500BPMA.</vt:lpstr>
      <vt:lpstr>_26B500BPMB.</vt:lpstr>
      <vt:lpstr>_26B500BRMA.</vt:lpstr>
      <vt:lpstr>_26B500BRMB.</vt:lpstr>
      <vt:lpstr>_26B500BSMA.</vt:lpstr>
      <vt:lpstr>_26B500BSMB.</vt:lpstr>
      <vt:lpstr>_26B500C.</vt:lpstr>
      <vt:lpstr>_26B500CAM.</vt:lpstr>
      <vt:lpstr>_26B500CEM.</vt:lpstr>
      <vt:lpstr>_26B500CKM.</vt:lpstr>
      <vt:lpstr>_26B500CPMA.</vt:lpstr>
      <vt:lpstr>_26B500CPMB.</vt:lpstr>
      <vt:lpstr>_26B500CRMA.</vt:lpstr>
      <vt:lpstr>_26B500CRMB.</vt:lpstr>
      <vt:lpstr>_26B500CSMA.</vt:lpstr>
      <vt:lpstr>_26B500CSMB.</vt:lpstr>
      <vt:lpstr>_26B700B.</vt:lpstr>
      <vt:lpstr>_26B700BAM.</vt:lpstr>
      <vt:lpstr>_26B700BEM.</vt:lpstr>
      <vt:lpstr>_26B700BKM.</vt:lpstr>
      <vt:lpstr>_26B700BPMA.</vt:lpstr>
      <vt:lpstr>_26B700BPMB.</vt:lpstr>
      <vt:lpstr>_26B700BRMA.</vt:lpstr>
      <vt:lpstr>_26B700BRMB.</vt:lpstr>
      <vt:lpstr>_26B700BSMA.</vt:lpstr>
      <vt:lpstr>_26B700BSMB.</vt:lpstr>
      <vt:lpstr>_26VE1.</vt:lpstr>
      <vt:lpstr>_26VE1AM.</vt:lpstr>
      <vt:lpstr>_26VE1EM.</vt:lpstr>
      <vt:lpstr>_26VE1KM.</vt:lpstr>
      <vt:lpstr>_26VE1PMA.</vt:lpstr>
      <vt:lpstr>_26VE1PMB.</vt:lpstr>
      <vt:lpstr>_26VE1RMA.</vt:lpstr>
      <vt:lpstr>_26VE1RMB.</vt:lpstr>
      <vt:lpstr>_26VE1SMA.</vt:lpstr>
      <vt:lpstr>_26VE1SMB.</vt:lpstr>
      <vt:lpstr>_26VE2.</vt:lpstr>
      <vt:lpstr>_26VE2AM.</vt:lpstr>
      <vt:lpstr>_26VE2EM.</vt:lpstr>
      <vt:lpstr>_26VE2KM.</vt:lpstr>
      <vt:lpstr>_26VE2PMA.</vt:lpstr>
      <vt:lpstr>_26VE2PMB.</vt:lpstr>
      <vt:lpstr>_26VE2RMA.</vt:lpstr>
      <vt:lpstr>_26VE2RMB.</vt:lpstr>
      <vt:lpstr>_26VE2SMA.</vt:lpstr>
      <vt:lpstr>_26VE2SMB.</vt:lpstr>
      <vt:lpstr>_30B500B.</vt:lpstr>
      <vt:lpstr>_30B500BAM.</vt:lpstr>
      <vt:lpstr>_30B500BEM.</vt:lpstr>
      <vt:lpstr>_30B500BKM.</vt:lpstr>
      <vt:lpstr>_30B500BPMA.</vt:lpstr>
      <vt:lpstr>_30B500BPMB.</vt:lpstr>
      <vt:lpstr>_30B500BRMA.</vt:lpstr>
      <vt:lpstr>_30B500BRMB.</vt:lpstr>
      <vt:lpstr>_30B500BSMA.</vt:lpstr>
      <vt:lpstr>_30B500BSMB.</vt:lpstr>
      <vt:lpstr>_30B500C.</vt:lpstr>
      <vt:lpstr>_30B500CAM.</vt:lpstr>
      <vt:lpstr>_30B500CEM.</vt:lpstr>
      <vt:lpstr>_30B500CKM.</vt:lpstr>
      <vt:lpstr>_30B500CPMA.</vt:lpstr>
      <vt:lpstr>_30B500CPMB.</vt:lpstr>
      <vt:lpstr>_30B500CRMA.</vt:lpstr>
      <vt:lpstr>_30B500CRMB.</vt:lpstr>
      <vt:lpstr>_30B500CSMA.</vt:lpstr>
      <vt:lpstr>_30B500CSMB.</vt:lpstr>
      <vt:lpstr>_30B700B.</vt:lpstr>
      <vt:lpstr>_30B700BAM.</vt:lpstr>
      <vt:lpstr>_30B700BEM.</vt:lpstr>
      <vt:lpstr>_30B700BKM.</vt:lpstr>
      <vt:lpstr>_30B700BPMA.</vt:lpstr>
      <vt:lpstr>_30B700BPMB.</vt:lpstr>
      <vt:lpstr>_30B700BRMA.</vt:lpstr>
      <vt:lpstr>_30B700BRMB.</vt:lpstr>
      <vt:lpstr>_30B700BSMA.</vt:lpstr>
      <vt:lpstr>_30B700BSMB.</vt:lpstr>
      <vt:lpstr>_30VE1.</vt:lpstr>
      <vt:lpstr>_30VE1AM.</vt:lpstr>
      <vt:lpstr>_30VE1EM.</vt:lpstr>
      <vt:lpstr>_30VE1KM.</vt:lpstr>
      <vt:lpstr>_30VE1PMA.</vt:lpstr>
      <vt:lpstr>_30VE1PMB.</vt:lpstr>
      <vt:lpstr>_30VE1RMA.</vt:lpstr>
      <vt:lpstr>_30VE1RMB.</vt:lpstr>
      <vt:lpstr>_30VE1SMA.</vt:lpstr>
      <vt:lpstr>_30VE1SMB.</vt:lpstr>
      <vt:lpstr>_30VE2.</vt:lpstr>
      <vt:lpstr>_30VE2AM.</vt:lpstr>
      <vt:lpstr>_30VE2EM.</vt:lpstr>
      <vt:lpstr>_30VE2KM.</vt:lpstr>
      <vt:lpstr>_30VE2PMA.</vt:lpstr>
      <vt:lpstr>_30VE2PMB.</vt:lpstr>
      <vt:lpstr>_30VE2RMA.</vt:lpstr>
      <vt:lpstr>_30VE2RMB.</vt:lpstr>
      <vt:lpstr>_30VE2SMA.</vt:lpstr>
      <vt:lpstr>_30VE2SMB.</vt:lpstr>
      <vt:lpstr>_34B500B.</vt:lpstr>
      <vt:lpstr>_34B500BAM.</vt:lpstr>
      <vt:lpstr>_34B500BEM.</vt:lpstr>
      <vt:lpstr>_34B500BKM.</vt:lpstr>
      <vt:lpstr>_34B500BPMA.</vt:lpstr>
      <vt:lpstr>_34B500BPMB.</vt:lpstr>
      <vt:lpstr>_34B500BRMA.</vt:lpstr>
      <vt:lpstr>_34B500BRMB.</vt:lpstr>
      <vt:lpstr>_34B500BSMA.</vt:lpstr>
      <vt:lpstr>_34B500BSMB.</vt:lpstr>
      <vt:lpstr>_34B500C.</vt:lpstr>
      <vt:lpstr>_34B500CAM.</vt:lpstr>
      <vt:lpstr>_34B500CEM.</vt:lpstr>
      <vt:lpstr>_34B500CKM.</vt:lpstr>
      <vt:lpstr>_34B500CPMA.</vt:lpstr>
      <vt:lpstr>_34B500CPMB.</vt:lpstr>
      <vt:lpstr>_34B500CRMA.</vt:lpstr>
      <vt:lpstr>_34B500CRMB.</vt:lpstr>
      <vt:lpstr>_34B500CSMA.</vt:lpstr>
      <vt:lpstr>_34B500CSMB.</vt:lpstr>
      <vt:lpstr>_34B700B.</vt:lpstr>
      <vt:lpstr>_34B700BAM.</vt:lpstr>
      <vt:lpstr>_34B700BEM.</vt:lpstr>
      <vt:lpstr>_34B700BKM.</vt:lpstr>
      <vt:lpstr>_34B700BPMA.</vt:lpstr>
      <vt:lpstr>_34B700BPMB.</vt:lpstr>
      <vt:lpstr>_34B700BRMA.</vt:lpstr>
      <vt:lpstr>_34B700BRMB.</vt:lpstr>
      <vt:lpstr>_34B700BSMA.</vt:lpstr>
      <vt:lpstr>_34B700BSMB.</vt:lpstr>
      <vt:lpstr>_34VE1.</vt:lpstr>
      <vt:lpstr>_34VE1AM.</vt:lpstr>
      <vt:lpstr>_34VE1EM.</vt:lpstr>
      <vt:lpstr>_34VE1KM.</vt:lpstr>
      <vt:lpstr>_34VE1PMA.</vt:lpstr>
      <vt:lpstr>_34VE1PMB.</vt:lpstr>
      <vt:lpstr>_34VE1RMA.</vt:lpstr>
      <vt:lpstr>_34VE1RMB.</vt:lpstr>
      <vt:lpstr>_34VE1SMA.</vt:lpstr>
      <vt:lpstr>_34VE1SMB.</vt:lpstr>
      <vt:lpstr>_34VE2.</vt:lpstr>
      <vt:lpstr>_34VE2AM.</vt:lpstr>
      <vt:lpstr>_34VE2EM.</vt:lpstr>
      <vt:lpstr>_34VE2KM.</vt:lpstr>
      <vt:lpstr>_34VE2PMA.</vt:lpstr>
      <vt:lpstr>_34VE2PMB.</vt:lpstr>
      <vt:lpstr>_34VE2RMA.</vt:lpstr>
      <vt:lpstr>_34VE2RMB.</vt:lpstr>
      <vt:lpstr>_34VE2SMA.</vt:lpstr>
      <vt:lpstr>_34VE2SMB.</vt:lpstr>
      <vt:lpstr>_40B500B.</vt:lpstr>
      <vt:lpstr>_40B500BAM.</vt:lpstr>
      <vt:lpstr>_40B500BEM.</vt:lpstr>
      <vt:lpstr>_40B500BKM.</vt:lpstr>
      <vt:lpstr>_40B500BPMA.</vt:lpstr>
      <vt:lpstr>_40B500BPMB.</vt:lpstr>
      <vt:lpstr>_40B500BRMA.</vt:lpstr>
      <vt:lpstr>_40B500BRMB.</vt:lpstr>
      <vt:lpstr>_40B500BSMA.</vt:lpstr>
      <vt:lpstr>_40B500BSMB.</vt:lpstr>
      <vt:lpstr>_40B500C.</vt:lpstr>
      <vt:lpstr>_40B500CAM.</vt:lpstr>
      <vt:lpstr>_40B500CEM.</vt:lpstr>
      <vt:lpstr>_40B500CKM.</vt:lpstr>
      <vt:lpstr>_40B500CPMA.</vt:lpstr>
      <vt:lpstr>_40B500CPMB.</vt:lpstr>
      <vt:lpstr>_40B500CRMA.</vt:lpstr>
      <vt:lpstr>_40B500CRMB.</vt:lpstr>
      <vt:lpstr>_40B500CSMA.</vt:lpstr>
      <vt:lpstr>_40B500CSMB.</vt:lpstr>
      <vt:lpstr>_40B700B.</vt:lpstr>
      <vt:lpstr>_40B700BAM.</vt:lpstr>
      <vt:lpstr>_40B700BEM.</vt:lpstr>
      <vt:lpstr>_40B700BKM.</vt:lpstr>
      <vt:lpstr>_40B700BPMA.</vt:lpstr>
      <vt:lpstr>_40B700BPMB.</vt:lpstr>
      <vt:lpstr>_40B700BRMA.</vt:lpstr>
      <vt:lpstr>_40B700BRMB.</vt:lpstr>
      <vt:lpstr>_40B700BSMA.</vt:lpstr>
      <vt:lpstr>_40B700BSMB.</vt:lpstr>
      <vt:lpstr>_40VE1.</vt:lpstr>
      <vt:lpstr>_40VE1AM.</vt:lpstr>
      <vt:lpstr>_40VE1EM.</vt:lpstr>
      <vt:lpstr>_40VE1KM.</vt:lpstr>
      <vt:lpstr>_40VE1PMA.</vt:lpstr>
      <vt:lpstr>_40VE1PMB.</vt:lpstr>
      <vt:lpstr>_40VE1RMA.</vt:lpstr>
      <vt:lpstr>_40VE1RMB.</vt:lpstr>
      <vt:lpstr>_40VE1SMA.</vt:lpstr>
      <vt:lpstr>_40VE1SMB.</vt:lpstr>
      <vt:lpstr>_40VE2.</vt:lpstr>
      <vt:lpstr>_40VE2AM.</vt:lpstr>
      <vt:lpstr>_40VE2EM.</vt:lpstr>
      <vt:lpstr>_40VE2KM.</vt:lpstr>
      <vt:lpstr>_40VE2PMA.</vt:lpstr>
      <vt:lpstr>_40VE2PMB.</vt:lpstr>
      <vt:lpstr>_40VE2RMA.</vt:lpstr>
      <vt:lpstr>_40VE2RMB.</vt:lpstr>
      <vt:lpstr>_40VE2SMA.</vt:lpstr>
      <vt:lpstr>_40VE2SMB.</vt:lpstr>
      <vt:lpstr>B500B.</vt:lpstr>
      <vt:lpstr>B500C.</vt:lpstr>
      <vt:lpstr>B700B.</vt:lpstr>
      <vt:lpstr>BilderM0</vt:lpstr>
      <vt:lpstr>'Peikko MODIX Speciali'!Druckbereich</vt:lpstr>
      <vt:lpstr>'Peikko MODIX Standard'!Druckbereich</vt:lpstr>
      <vt:lpstr>FormB500B10.</vt:lpstr>
      <vt:lpstr>FormB500B12.</vt:lpstr>
      <vt:lpstr>FormB500B14.</vt:lpstr>
      <vt:lpstr>FormB500B16.</vt:lpstr>
      <vt:lpstr>FormB500B18.</vt:lpstr>
      <vt:lpstr>FormB500B20.</vt:lpstr>
      <vt:lpstr>FormB500B22.</vt:lpstr>
      <vt:lpstr>FormB500B26.</vt:lpstr>
      <vt:lpstr>FormB500B30.</vt:lpstr>
      <vt:lpstr>FormB500B34.</vt:lpstr>
      <vt:lpstr>FormB500B40.</vt:lpstr>
      <vt:lpstr>FormB500C10.</vt:lpstr>
      <vt:lpstr>FormB500C12.</vt:lpstr>
      <vt:lpstr>FormB500C14.</vt:lpstr>
      <vt:lpstr>FormB500C16.</vt:lpstr>
      <vt:lpstr>FormB500C18.</vt:lpstr>
      <vt:lpstr>FormB500C20.</vt:lpstr>
      <vt:lpstr>FormB500C22.</vt:lpstr>
      <vt:lpstr>FormB500C26.</vt:lpstr>
      <vt:lpstr>FormB500C30.</vt:lpstr>
      <vt:lpstr>FormB500C34.</vt:lpstr>
      <vt:lpstr>FormB500C40.</vt:lpstr>
      <vt:lpstr>FormB700B10.</vt:lpstr>
      <vt:lpstr>FormB700B12.</vt:lpstr>
      <vt:lpstr>FormB700B14.</vt:lpstr>
      <vt:lpstr>FormB700B16.</vt:lpstr>
      <vt:lpstr>FormB700B18.</vt:lpstr>
      <vt:lpstr>FormB700B20.</vt:lpstr>
      <vt:lpstr>FormB700B22.</vt:lpstr>
      <vt:lpstr>FormB700B26.</vt:lpstr>
      <vt:lpstr>FormB700B30.</vt:lpstr>
      <vt:lpstr>FormB700B34.</vt:lpstr>
      <vt:lpstr>FormB700B40.</vt:lpstr>
      <vt:lpstr>FormVE110.</vt:lpstr>
      <vt:lpstr>FormVE112.</vt:lpstr>
      <vt:lpstr>FormVE114.</vt:lpstr>
      <vt:lpstr>FormVE116.</vt:lpstr>
      <vt:lpstr>FormVE118.</vt:lpstr>
      <vt:lpstr>FormVE120.</vt:lpstr>
      <vt:lpstr>FormVE122.</vt:lpstr>
      <vt:lpstr>FormVE126.</vt:lpstr>
      <vt:lpstr>FormVE130.</vt:lpstr>
      <vt:lpstr>FormVE134.</vt:lpstr>
      <vt:lpstr>FormVE140.</vt:lpstr>
      <vt:lpstr>FormVE210.</vt:lpstr>
      <vt:lpstr>FormVE212.</vt:lpstr>
      <vt:lpstr>FormVE214.</vt:lpstr>
      <vt:lpstr>FormVE216.</vt:lpstr>
      <vt:lpstr>FormVE218.</vt:lpstr>
      <vt:lpstr>FormVE220.</vt:lpstr>
      <vt:lpstr>FormVE222.</vt:lpstr>
      <vt:lpstr>FormVE226.</vt:lpstr>
      <vt:lpstr>FormVE230.</vt:lpstr>
      <vt:lpstr>FormVE234.</vt:lpstr>
      <vt:lpstr>FormVE240.</vt:lpstr>
      <vt:lpstr>QLT.</vt:lpstr>
      <vt:lpstr>VE1.</vt:lpstr>
      <vt:lpstr>VE2.</vt:lpstr>
      <vt:lpstr>Zubehoer.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RUWA-Drahtschweisswerk AG - Bestellformular</dc:title>
  <dc:creator>Karim Limacher</dc:creator>
  <cp:lastModifiedBy>Limacher Karim</cp:lastModifiedBy>
  <cp:lastPrinted>2022-04-07T13:49:38Z</cp:lastPrinted>
  <dcterms:created xsi:type="dcterms:W3CDTF">2015-05-11T05:08:10Z</dcterms:created>
  <dcterms:modified xsi:type="dcterms:W3CDTF">2022-11-11T14:31:26Z</dcterms:modified>
  <cp:category>Bestellformular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0x0101006AC3765A0786A4449984FA652873004400511D18096C7E674580DC7915FAE74FB1</vt:lpwstr>
  </property>
  <property fmtid="{D5CDD505-2E9C-101B-9397-08002B2CF9AE}" pid="3" name="kffc5fbcca014a279587992f4ed89d7a">
    <vt:lpwstr>Entwurf|4e2781bd-20f0-431b-b6b7-f25c3d75ccc3</vt:lpwstr>
  </property>
  <property fmtid="{D5CDD505-2E9C-101B-9397-08002B2CF9AE}" pid="4" name="CRBDocumentConfidentiality">
    <vt:lpwstr>2;#nicht klassifiziert|e9a63179-acab-4ffe-b80d-50b63910b599</vt:lpwstr>
  </property>
  <property fmtid="{D5CDD505-2E9C-101B-9397-08002B2CF9AE}" pid="5" name="_dlc_DocIdItemGuid">
    <vt:lpwstr>f9a32e84-2dfd-4f5d-b878-06c6df4ad2bd</vt:lpwstr>
  </property>
  <property fmtid="{D5CDD505-2E9C-101B-9397-08002B2CF9AE}" pid="6" name="CRBDocumentLanguage">
    <vt:lpwstr>4;#Deutsch|c64f71a8-8878-4990-be64-596a8dd67008</vt:lpwstr>
  </property>
  <property fmtid="{D5CDD505-2E9C-101B-9397-08002B2CF9AE}" pid="7" name="CRBDocumentTags">
    <vt:lpwstr/>
  </property>
  <property fmtid="{D5CDD505-2E9C-101B-9397-08002B2CF9AE}" pid="8" name="CRBQuarter">
    <vt:lpwstr/>
  </property>
  <property fmtid="{D5CDD505-2E9C-101B-9397-08002B2CF9AE}" pid="9" name="MediaServiceImageTags">
    <vt:lpwstr/>
  </property>
  <property fmtid="{D5CDD505-2E9C-101B-9397-08002B2CF9AE}" pid="10" name="CRBProductService">
    <vt:lpwstr/>
  </property>
  <property fmtid="{D5CDD505-2E9C-101B-9397-08002B2CF9AE}" pid="11" name="CRBDocumentType">
    <vt:lpwstr/>
  </property>
  <property fmtid="{D5CDD505-2E9C-101B-9397-08002B2CF9AE}" pid="12" name="oba584a1513544f48972e82f0d438173">
    <vt:lpwstr/>
  </property>
  <property fmtid="{D5CDD505-2E9C-101B-9397-08002B2CF9AE}" pid="13" name="CRBRegulationStatusTerm">
    <vt:lpwstr>1;#Entwurf|4e2781bd-20f0-431b-b6b7-f25c3d75ccc3</vt:lpwstr>
  </property>
  <property fmtid="{D5CDD505-2E9C-101B-9397-08002B2CF9AE}" pid="14" name="CRBOfferStatus">
    <vt:lpwstr/>
  </property>
  <property fmtid="{D5CDD505-2E9C-101B-9397-08002B2CF9AE}" pid="15" name="ddb89087ffe6432caf4253177aabd1d0">
    <vt:lpwstr/>
  </property>
</Properties>
</file>