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alcChain.xml" ContentType="application/vnd.openxmlformats-officedocument.spreadsheetml.calcChain+xml"/>
  <Override PartName="/xl/tables/table26.xml" ContentType="application/vnd.openxmlformats-officedocument.spreadsheetml.table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DE\"/>
    </mc:Choice>
  </mc:AlternateContent>
  <xr:revisionPtr revIDLastSave="0" documentId="13_ncr:1_{9D537F49-1B56-4812-BC58-495E487B350D}" xr6:coauthVersionLast="47" xr6:coauthVersionMax="47" xr10:uidLastSave="{00000000-0000-0000-0000-000000000000}"/>
  <workbookProtection workbookAlgorithmName="SHA-512" workbookHashValue="1PpDLldckuOfcfukOtJTRC5mM/2VT4pYJqsbWroRSypIvkm88udjycwK0ID19t1DwSb/sCSstlig5mi/wGg0+A==" workbookSaltValue="01zqyn53487GN1ci3+E+DQ==" workbookSpinCount="100000" lockStructure="1"/>
  <bookViews>
    <workbookView xWindow="8790" yWindow="3840" windowWidth="19335" windowHeight="18345" xr2:uid="{00000000-000D-0000-FFFF-FFFF00000000}"/>
  </bookViews>
  <sheets>
    <sheet name="euro RSH-RSV - Sonder" sheetId="4" r:id="rId1"/>
    <sheet name=".RSH" sheetId="2" state="hidden" r:id="rId2"/>
    <sheet name=".RSV" sheetId="6" state="hidden" r:id="rId3"/>
  </sheets>
  <definedNames>
    <definedName name="BQ" localSheetId="2">'.RSV'!$N$3:$N$4</definedName>
    <definedName name="BQ">'.RSH'!$N$3:$N$4</definedName>
    <definedName name="_xlnm.Print_Area" localSheetId="0">'euro RSH-RSV - Sonder'!$A$1:$AP$68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6" i="4" l="1"/>
  <c r="AE35" i="4"/>
  <c r="AE34" i="4"/>
  <c r="AE33" i="4"/>
  <c r="AE32" i="4"/>
  <c r="AE31" i="4"/>
  <c r="AE30" i="4"/>
  <c r="AE23" i="4"/>
  <c r="AE22" i="4"/>
  <c r="AE21" i="4"/>
  <c r="AE20" i="4"/>
  <c r="AE19" i="4"/>
  <c r="AE18" i="4"/>
  <c r="AE17" i="4"/>
  <c r="BM36" i="4" l="1"/>
  <c r="BK36" i="4"/>
  <c r="BI36" i="4"/>
  <c r="BH36" i="4"/>
  <c r="BG36" i="4"/>
  <c r="BB36" i="4"/>
  <c r="BA36" i="4"/>
  <c r="AY36" i="4"/>
  <c r="AW36" i="4"/>
  <c r="AX36" i="4" s="1"/>
  <c r="AS36" i="4"/>
  <c r="AR36" i="4"/>
  <c r="BM35" i="4"/>
  <c r="BK35" i="4"/>
  <c r="BI35" i="4"/>
  <c r="BH35" i="4"/>
  <c r="BG35" i="4"/>
  <c r="BB35" i="4"/>
  <c r="BA35" i="4"/>
  <c r="AY35" i="4"/>
  <c r="AW35" i="4"/>
  <c r="AX35" i="4" s="1"/>
  <c r="AS35" i="4"/>
  <c r="AR35" i="4"/>
  <c r="BM34" i="4"/>
  <c r="BK34" i="4"/>
  <c r="BI34" i="4"/>
  <c r="BH34" i="4"/>
  <c r="BG34" i="4"/>
  <c r="BB34" i="4"/>
  <c r="BA34" i="4"/>
  <c r="AY34" i="4"/>
  <c r="AW34" i="4"/>
  <c r="AX34" i="4" s="1"/>
  <c r="AS34" i="4"/>
  <c r="AR34" i="4"/>
  <c r="BM33" i="4"/>
  <c r="BK33" i="4"/>
  <c r="BI33" i="4"/>
  <c r="BH33" i="4"/>
  <c r="BG33" i="4"/>
  <c r="BB33" i="4"/>
  <c r="BA33" i="4"/>
  <c r="AY33" i="4"/>
  <c r="AW33" i="4"/>
  <c r="AX33" i="4" s="1"/>
  <c r="AS33" i="4"/>
  <c r="AR33" i="4"/>
  <c r="BM32" i="4"/>
  <c r="BK32" i="4"/>
  <c r="BI32" i="4"/>
  <c r="BH32" i="4"/>
  <c r="BG32" i="4"/>
  <c r="BB32" i="4"/>
  <c r="BA32" i="4"/>
  <c r="AY32" i="4"/>
  <c r="AW32" i="4"/>
  <c r="AX32" i="4" s="1"/>
  <c r="AS32" i="4"/>
  <c r="AR32" i="4"/>
  <c r="BM31" i="4"/>
  <c r="BK31" i="4"/>
  <c r="BI31" i="4"/>
  <c r="BH31" i="4"/>
  <c r="BG31" i="4"/>
  <c r="BB31" i="4"/>
  <c r="BA31" i="4"/>
  <c r="AY31" i="4"/>
  <c r="AW31" i="4"/>
  <c r="AX31" i="4" s="1"/>
  <c r="AS31" i="4"/>
  <c r="AR31" i="4"/>
  <c r="AY30" i="4"/>
  <c r="BF30" i="4" s="1"/>
  <c r="AW30" i="4"/>
  <c r="AX30" i="4" s="1"/>
  <c r="BP30" i="4" s="1"/>
  <c r="AS30" i="4"/>
  <c r="AR30" i="4"/>
  <c r="BM30" i="4"/>
  <c r="BK30" i="4"/>
  <c r="BI30" i="4"/>
  <c r="BH30" i="4"/>
  <c r="BG30" i="4"/>
  <c r="BB30" i="4"/>
  <c r="BA30" i="4"/>
  <c r="BO31" i="4" l="1"/>
  <c r="BO35" i="4"/>
  <c r="BO32" i="4"/>
  <c r="BO34" i="4"/>
  <c r="BO36" i="4"/>
  <c r="BC30" i="4"/>
  <c r="BD30" i="4" s="1"/>
  <c r="BO33" i="4"/>
  <c r="BP31" i="4"/>
  <c r="BN31" i="4"/>
  <c r="BP33" i="4"/>
  <c r="BN33" i="4"/>
  <c r="BP34" i="4"/>
  <c r="BN34" i="4"/>
  <c r="BP36" i="4"/>
  <c r="BN36" i="4"/>
  <c r="BP32" i="4"/>
  <c r="BN32" i="4"/>
  <c r="BP35" i="4"/>
  <c r="BN35" i="4"/>
  <c r="BC31" i="4"/>
  <c r="BD31" i="4" s="1"/>
  <c r="BE31" i="4" s="1"/>
  <c r="BC32" i="4"/>
  <c r="BD32" i="4" s="1"/>
  <c r="BE32" i="4" s="1"/>
  <c r="BC33" i="4"/>
  <c r="BD33" i="4" s="1"/>
  <c r="BC34" i="4"/>
  <c r="BC35" i="4"/>
  <c r="BD35" i="4" s="1"/>
  <c r="BC36" i="4"/>
  <c r="BD36" i="4" s="1"/>
  <c r="BE36" i="4" s="1"/>
  <c r="BD34" i="4"/>
  <c r="BE34" i="4" s="1"/>
  <c r="BF31" i="4"/>
  <c r="BF32" i="4"/>
  <c r="BF33" i="4"/>
  <c r="BF34" i="4"/>
  <c r="BF35" i="4"/>
  <c r="BF36" i="4"/>
  <c r="AZ31" i="4"/>
  <c r="AZ32" i="4"/>
  <c r="AZ33" i="4"/>
  <c r="AZ34" i="4"/>
  <c r="AZ35" i="4"/>
  <c r="AZ36" i="4"/>
  <c r="BO30" i="4"/>
  <c r="BN30" i="4"/>
  <c r="BQ30" i="4" s="1"/>
  <c r="AZ30" i="4"/>
  <c r="BM23" i="4"/>
  <c r="BJ23" i="4"/>
  <c r="BI23" i="4"/>
  <c r="BE23" i="4"/>
  <c r="BD23" i="4"/>
  <c r="BB23" i="4"/>
  <c r="BA23" i="4"/>
  <c r="AY23" i="4"/>
  <c r="BF23" i="4" s="1"/>
  <c r="BG23" i="4" s="1"/>
  <c r="BH23" i="4" s="1"/>
  <c r="BK23" i="4" s="1"/>
  <c r="AX23" i="4"/>
  <c r="BP23" i="4" s="1"/>
  <c r="AW23" i="4"/>
  <c r="AT23" i="4"/>
  <c r="AS23" i="4"/>
  <c r="AR23" i="4"/>
  <c r="BM22" i="4"/>
  <c r="BK22" i="4"/>
  <c r="BJ22" i="4"/>
  <c r="BH22" i="4"/>
  <c r="BG22" i="4"/>
  <c r="BE22" i="4"/>
  <c r="BD22" i="4"/>
  <c r="AY22" i="4"/>
  <c r="BC22" i="4" s="1"/>
  <c r="AX22" i="4"/>
  <c r="AW22" i="4"/>
  <c r="AT22" i="4"/>
  <c r="AS22" i="4"/>
  <c r="AR22" i="4"/>
  <c r="BM21" i="4"/>
  <c r="BJ21" i="4"/>
  <c r="BI21" i="4"/>
  <c r="BE21" i="4"/>
  <c r="BD21" i="4"/>
  <c r="BB21" i="4"/>
  <c r="BA21" i="4"/>
  <c r="AY21" i="4"/>
  <c r="BC21" i="4" s="1"/>
  <c r="AW21" i="4"/>
  <c r="AX21" i="4" s="1"/>
  <c r="AT21" i="4"/>
  <c r="AS21" i="4"/>
  <c r="AR21" i="4"/>
  <c r="BM20" i="4"/>
  <c r="BK20" i="4"/>
  <c r="BI20" i="4"/>
  <c r="BH20" i="4"/>
  <c r="BG20" i="4"/>
  <c r="BB20" i="4"/>
  <c r="BA20" i="4"/>
  <c r="AY20" i="4"/>
  <c r="AZ20" i="4" s="1"/>
  <c r="AW20" i="4"/>
  <c r="AX20" i="4" s="1"/>
  <c r="BP20" i="4" s="1"/>
  <c r="AT20" i="4"/>
  <c r="AS20" i="4"/>
  <c r="AR20" i="4"/>
  <c r="BM19" i="4"/>
  <c r="BK19" i="4"/>
  <c r="BJ19" i="4"/>
  <c r="BH19" i="4"/>
  <c r="BG19" i="4"/>
  <c r="BE19" i="4"/>
  <c r="BD19" i="4"/>
  <c r="AY19" i="4"/>
  <c r="AZ19" i="4" s="1"/>
  <c r="AX19" i="4"/>
  <c r="BP19" i="4" s="1"/>
  <c r="BQ19" i="4" s="1"/>
  <c r="AW19" i="4"/>
  <c r="AT19" i="4"/>
  <c r="AS19" i="4"/>
  <c r="AR19" i="4"/>
  <c r="BM18" i="4"/>
  <c r="BI18" i="4"/>
  <c r="BG18" i="4"/>
  <c r="BB18" i="4"/>
  <c r="BA18" i="4"/>
  <c r="AY18" i="4"/>
  <c r="BF18" i="4" s="1"/>
  <c r="AX18" i="4"/>
  <c r="BP18" i="4" s="1"/>
  <c r="AW18" i="4"/>
  <c r="AT18" i="4"/>
  <c r="AS18" i="4"/>
  <c r="AR18" i="4"/>
  <c r="AX17" i="4"/>
  <c r="AH37" i="4"/>
  <c r="AE37" i="4"/>
  <c r="AR17" i="4"/>
  <c r="AW17" i="4"/>
  <c r="BB17" i="4"/>
  <c r="BA17" i="4"/>
  <c r="AY17" i="4"/>
  <c r="AZ17" i="4" s="1"/>
  <c r="AS17" i="4"/>
  <c r="AT17" i="4"/>
  <c r="BQ20" i="4" l="1"/>
  <c r="BQ31" i="4"/>
  <c r="BQ34" i="4"/>
  <c r="BR23" i="4"/>
  <c r="BA19" i="4"/>
  <c r="BB19" i="4" s="1"/>
  <c r="BI19" i="4" s="1"/>
  <c r="BL19" i="4" s="1"/>
  <c r="BR19" i="4" s="1"/>
  <c r="BO21" i="4"/>
  <c r="BH18" i="4"/>
  <c r="BK18" i="4" s="1"/>
  <c r="BO18" i="4"/>
  <c r="BL23" i="4"/>
  <c r="BQ36" i="4"/>
  <c r="BF22" i="4"/>
  <c r="BQ35" i="4"/>
  <c r="BQ33" i="4"/>
  <c r="BO22" i="4"/>
  <c r="BN21" i="4"/>
  <c r="BN22" i="4"/>
  <c r="BQ32" i="4"/>
  <c r="BP21" i="4"/>
  <c r="BF19" i="4"/>
  <c r="BO23" i="4"/>
  <c r="BQ23" i="4" s="1"/>
  <c r="BE35" i="4"/>
  <c r="BJ35" i="4" s="1"/>
  <c r="BL35" i="4" s="1"/>
  <c r="BR35" i="4" s="1"/>
  <c r="BJ32" i="4"/>
  <c r="BL32" i="4" s="1"/>
  <c r="BJ36" i="4"/>
  <c r="BL36" i="4" s="1"/>
  <c r="BJ31" i="4"/>
  <c r="BL31" i="4" s="1"/>
  <c r="BJ34" i="4"/>
  <c r="BL34" i="4" s="1"/>
  <c r="BE33" i="4"/>
  <c r="BJ33" i="4" s="1"/>
  <c r="BL33" i="4" s="1"/>
  <c r="BE30" i="4"/>
  <c r="BJ30" i="4" s="1"/>
  <c r="BL30" i="4" s="1"/>
  <c r="BR30" i="4" s="1"/>
  <c r="V30" i="4" s="1"/>
  <c r="BC20" i="4"/>
  <c r="BD20" i="4" s="1"/>
  <c r="BE20" i="4" s="1"/>
  <c r="BJ20" i="4" s="1"/>
  <c r="BL20" i="4" s="1"/>
  <c r="BR20" i="4" s="1"/>
  <c r="BF20" i="4"/>
  <c r="BO20" i="4"/>
  <c r="BO19" i="4"/>
  <c r="BN18" i="4"/>
  <c r="BQ18" i="4" s="1"/>
  <c r="BN23" i="4"/>
  <c r="BN19" i="4"/>
  <c r="AZ22" i="4"/>
  <c r="BA22" i="4" s="1"/>
  <c r="BB22" i="4" s="1"/>
  <c r="BI22" i="4" s="1"/>
  <c r="BL22" i="4" s="1"/>
  <c r="BR22" i="4" s="1"/>
  <c r="BP22" i="4"/>
  <c r="BQ22" i="4" s="1"/>
  <c r="BC18" i="4"/>
  <c r="BC23" i="4"/>
  <c r="BD18" i="4"/>
  <c r="BC19" i="4"/>
  <c r="BF21" i="4"/>
  <c r="BG21" i="4" s="1"/>
  <c r="BH21" i="4" s="1"/>
  <c r="BN20" i="4"/>
  <c r="AZ23" i="4"/>
  <c r="AZ21" i="4"/>
  <c r="AZ18" i="4"/>
  <c r="AH24" i="4"/>
  <c r="BR34" i="4" l="1"/>
  <c r="V34" i="4" s="1"/>
  <c r="BR31" i="4"/>
  <c r="V31" i="4" s="1"/>
  <c r="BR36" i="4"/>
  <c r="V36" i="4" s="1"/>
  <c r="BR32" i="4"/>
  <c r="V32" i="4" s="1"/>
  <c r="BR33" i="4"/>
  <c r="V33" i="4"/>
  <c r="V35" i="4"/>
  <c r="BK21" i="4"/>
  <c r="BL21" i="4" s="1"/>
  <c r="BR21" i="4" s="1"/>
  <c r="BQ21" i="4"/>
  <c r="BE18" i="4"/>
  <c r="BJ18" i="4" s="1"/>
  <c r="BL18" i="4" s="1"/>
  <c r="BR18" i="4" s="1"/>
  <c r="BH24" i="4"/>
  <c r="AE57" i="4" l="1"/>
  <c r="AE56" i="4"/>
  <c r="BM17" i="4"/>
  <c r="BN17" i="4" s="1"/>
  <c r="AE24" i="4" l="1"/>
  <c r="BO17" i="4"/>
  <c r="BP17" i="4"/>
  <c r="BQ17" i="4" s="1"/>
  <c r="BC17" i="4"/>
  <c r="BD17" i="4" s="1"/>
  <c r="BE17" i="4" s="1"/>
  <c r="BF17" i="4"/>
  <c r="BG17" i="4" s="1"/>
  <c r="BH17" i="4" l="1"/>
  <c r="BK17" i="4" s="1"/>
  <c r="BJ17" i="4"/>
  <c r="BI17" i="4"/>
  <c r="BL17" i="4" l="1"/>
  <c r="V20" i="4"/>
  <c r="V18" i="4"/>
  <c r="V19" i="4"/>
  <c r="V21" i="4"/>
  <c r="V22" i="4"/>
  <c r="BR17" i="4" l="1"/>
  <c r="V17" i="4" s="1"/>
  <c r="V23" i="4"/>
</calcChain>
</file>

<file path=xl/sharedStrings.xml><?xml version="1.0" encoding="utf-8"?>
<sst xmlns="http://schemas.openxmlformats.org/spreadsheetml/2006/main" count="388" uniqueCount="171">
  <si>
    <t>Typ</t>
  </si>
  <si>
    <t>x</t>
  </si>
  <si>
    <t>Lieferdatum:</t>
  </si>
  <si>
    <t>Gezeichnet:</t>
  </si>
  <si>
    <t>Datum:</t>
  </si>
  <si>
    <t>Geprüft:</t>
  </si>
  <si>
    <t>Bemerkung:</t>
  </si>
  <si>
    <t>Bauunternehmung*:</t>
  </si>
  <si>
    <t>Ingenieurbüro*:</t>
  </si>
  <si>
    <t>Telefon-Nr. Baustelle*:</t>
  </si>
  <si>
    <t>Lieferadresse*:</t>
  </si>
  <si>
    <t>Baustelle*:</t>
  </si>
  <si>
    <t>Bauteil*:</t>
  </si>
  <si>
    <t>Kontaktperson Baustelle*:</t>
  </si>
  <si>
    <t>zu Plan-Nr.:</t>
  </si>
  <si>
    <t>a</t>
  </si>
  <si>
    <t>b</t>
  </si>
  <si>
    <t>c</t>
  </si>
  <si>
    <t>Profilbreite</t>
  </si>
  <si>
    <t>Ø</t>
  </si>
  <si>
    <t>Teilung</t>
  </si>
  <si>
    <r>
      <t xml:space="preserve">Profil- breite </t>
    </r>
    <r>
      <rPr>
        <sz val="8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B  </t>
    </r>
    <r>
      <rPr>
        <sz val="10"/>
        <color theme="1"/>
        <rFont val="Calibri"/>
        <family val="2"/>
        <scheme val="minor"/>
      </rPr>
      <t>[cm]</t>
    </r>
  </si>
  <si>
    <t>LEGENDE</t>
  </si>
  <si>
    <t>Pflichtangabe</t>
  </si>
  <si>
    <t>nicht wählbar</t>
  </si>
  <si>
    <r>
      <t xml:space="preserve">Anz.
</t>
    </r>
    <r>
      <rPr>
        <sz val="10"/>
        <color theme="1"/>
        <rFont val="Calibri"/>
        <family val="2"/>
        <scheme val="minor"/>
      </rPr>
      <t>[Stk]</t>
    </r>
  </si>
  <si>
    <t>e1</t>
  </si>
  <si>
    <t>e2</t>
  </si>
  <si>
    <t>Wände EG</t>
  </si>
  <si>
    <t>2x11</t>
  </si>
  <si>
    <t>Bauteil/
Bemerkung</t>
  </si>
  <si>
    <t>Typ A</t>
  </si>
  <si>
    <t>Typ B</t>
  </si>
  <si>
    <t>Typ E</t>
  </si>
  <si>
    <t>Typ H</t>
  </si>
  <si>
    <t>Typ F</t>
  </si>
  <si>
    <t>Typ G</t>
  </si>
  <si>
    <t>Typ C</t>
  </si>
  <si>
    <t>Typ K</t>
  </si>
  <si>
    <t>Typ L</t>
  </si>
  <si>
    <t>Typ N</t>
  </si>
  <si>
    <t>Typ N2</t>
  </si>
  <si>
    <t>Insgesamt</t>
  </si>
  <si>
    <r>
      <t xml:space="preserve">Liste-Nr.*: </t>
    </r>
    <r>
      <rPr>
        <i/>
        <sz val="11"/>
        <color theme="1"/>
        <rFont val="Calibri"/>
        <family val="2"/>
        <scheme val="minor"/>
      </rPr>
      <t>(*Pflichtangaben)</t>
    </r>
  </si>
  <si>
    <t>Pos.</t>
  </si>
  <si>
    <r>
      <t xml:space="preserve">s 
</t>
    </r>
    <r>
      <rPr>
        <sz val="10"/>
        <color theme="1"/>
        <rFont val="Calibri"/>
        <family val="2"/>
        <scheme val="minor"/>
      </rPr>
      <t>[cm]</t>
    </r>
  </si>
  <si>
    <r>
      <t xml:space="preserve">Ø 
</t>
    </r>
    <r>
      <rPr>
        <sz val="10"/>
        <color theme="1"/>
        <rFont val="Calibri"/>
        <family val="2"/>
      </rPr>
      <t>[mm]</t>
    </r>
  </si>
  <si>
    <t>2x19</t>
  </si>
  <si>
    <t>Stab</t>
  </si>
  <si>
    <r>
      <t>Masse</t>
    </r>
    <r>
      <rPr>
        <sz val="8"/>
        <color theme="1"/>
        <rFont val="Calibri"/>
        <family val="2"/>
        <scheme val="minor"/>
      </rPr>
      <t xml:space="preserve"> (2)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</si>
  <si>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t xml:space="preserve">Kasten-
länge </t>
    </r>
    <r>
      <rPr>
        <sz val="8"/>
        <color theme="1"/>
        <rFont val="Calibri"/>
        <family val="2"/>
        <scheme val="minor"/>
      </rPr>
      <t>(3)</t>
    </r>
    <r>
      <rPr>
        <b/>
        <sz val="11"/>
        <color theme="1"/>
        <rFont val="Calibri"/>
        <family val="2"/>
        <scheme val="minor"/>
      </rPr>
      <t xml:space="preserve">
L </t>
    </r>
    <r>
      <rPr>
        <sz val="10"/>
        <color theme="1"/>
        <rFont val="Calibri"/>
        <family val="2"/>
        <scheme val="minor"/>
      </rPr>
      <t>[cm]</t>
    </r>
  </si>
  <si>
    <r>
      <t xml:space="preserve">WD </t>
    </r>
    <r>
      <rPr>
        <sz val="8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</si>
  <si>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t xml:space="preserve">Ʃ
</t>
    </r>
    <r>
      <rPr>
        <sz val="10"/>
        <color theme="1"/>
        <rFont val="Calibri"/>
        <family val="2"/>
        <scheme val="minor"/>
      </rPr>
      <t>[lfm]</t>
    </r>
  </si>
  <si>
    <t>Burghof 100</t>
  </si>
  <si>
    <t>CH-3454 Sumiswald</t>
  </si>
  <si>
    <t>RUWA Drahtschweisswerk AG</t>
  </si>
  <si>
    <t>ERKLÄRUNGEN</t>
  </si>
  <si>
    <t xml:space="preserve">Tel.  +41 34 432 35 35 </t>
  </si>
  <si>
    <t>Fax  +41 34 432 35 55</t>
  </si>
  <si>
    <t>Web</t>
  </si>
  <si>
    <t>Preisanfrage</t>
  </si>
  <si>
    <t>Bestellung</t>
  </si>
  <si>
    <t>leer</t>
  </si>
  <si>
    <t>B11.</t>
  </si>
  <si>
    <t>B19.</t>
  </si>
  <si>
    <r>
      <rPr>
        <b/>
        <sz val="11"/>
        <rFont val="Calibri"/>
        <family val="2"/>
        <scheme val="minor"/>
      </rPr>
      <t>B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</si>
  <si>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t>Anzahl der Stäbe und Randabstände</t>
  </si>
  <si>
    <r>
      <t>c</t>
    </r>
    <r>
      <rPr>
        <b/>
        <vertAlign val="subscript"/>
        <sz val="11"/>
        <color theme="1"/>
        <rFont val="Calibri"/>
        <family val="2"/>
        <scheme val="minor"/>
      </rPr>
      <t>max,L</t>
    </r>
  </si>
  <si>
    <r>
      <rPr>
        <b/>
        <sz val="11"/>
        <color theme="1"/>
        <rFont val="Calibri"/>
        <family val="2"/>
      </rPr>
      <t>α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[rad]</t>
    </r>
  </si>
  <si>
    <r>
      <t>c</t>
    </r>
    <r>
      <rPr>
        <b/>
        <vertAlign val="subscript"/>
        <sz val="11"/>
        <rFont val="Calibri"/>
        <family val="2"/>
        <scheme val="minor"/>
      </rPr>
      <t>max,B</t>
    </r>
    <r>
      <rPr>
        <b/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</si>
  <si>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>L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</si>
  <si>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 xml:space="preserve">s </t>
    </r>
    <r>
      <rPr>
        <sz val="10"/>
        <rFont val="Calibri"/>
        <family val="2"/>
        <scheme val="minor"/>
      </rPr>
      <t>=</t>
    </r>
  </si>
  <si>
    <t>s=10</t>
  </si>
  <si>
    <t>s=15</t>
  </si>
  <si>
    <t>s=20</t>
  </si>
  <si>
    <t>Konsol</t>
  </si>
  <si>
    <r>
      <rPr>
        <sz val="11"/>
        <rFont val="Calibri"/>
        <family val="2"/>
        <scheme val="minor"/>
      </rPr>
      <t>(</t>
    </r>
    <r>
      <rPr>
        <b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>)</t>
    </r>
  </si>
  <si>
    <r>
      <rPr>
        <b/>
        <sz val="11"/>
        <color rgb="FFC00000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[Stk]</t>
    </r>
  </si>
  <si>
    <r>
      <rPr>
        <b/>
        <sz val="11"/>
        <color rgb="FFC00000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[cm]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</si>
  <si>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</si>
  <si>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t>Reihenfolge der Ausfüllung</t>
  </si>
  <si>
    <t>Ein-
schnittig</t>
  </si>
  <si>
    <t>Zwei-
schnittig</t>
  </si>
  <si>
    <r>
      <t>c</t>
    </r>
    <r>
      <rPr>
        <b/>
        <vertAlign val="subscript"/>
        <sz val="11"/>
        <rFont val="Calibri"/>
        <family val="2"/>
        <scheme val="minor"/>
      </rPr>
      <t>max</t>
    </r>
    <r>
      <rPr>
        <b/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[cm]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</si>
  <si>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 xml:space="preserve">max,B
</t>
    </r>
    <r>
      <rPr>
        <sz val="10"/>
        <color theme="1"/>
        <rFont val="Calibri"/>
        <family val="2"/>
        <scheme val="minor"/>
      </rPr>
      <t>[cm]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</si>
  <si>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 xml:space="preserve">max,L
</t>
    </r>
    <r>
      <rPr>
        <sz val="10"/>
        <color theme="1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</si>
  <si>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>a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</si>
  <si>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t>Hilfstabelle zu den möglichen Profilbreiten</t>
  </si>
  <si>
    <t>Af8.</t>
  </si>
  <si>
    <t>Af10.</t>
  </si>
  <si>
    <t>Af12.</t>
  </si>
  <si>
    <t>Af14.</t>
  </si>
  <si>
    <t>Cf8.</t>
  </si>
  <si>
    <t>Cf10.</t>
  </si>
  <si>
    <t>Cf12.</t>
  </si>
  <si>
    <t>Cf14.</t>
  </si>
  <si>
    <t>Bf8.</t>
  </si>
  <si>
    <t>Bf10.</t>
  </si>
  <si>
    <t>Bf12.</t>
  </si>
  <si>
    <t>Bf14.</t>
  </si>
  <si>
    <t>CCf8.</t>
  </si>
  <si>
    <t>CCf10.</t>
  </si>
  <si>
    <t>CCf12.</t>
  </si>
  <si>
    <t>CCf14.</t>
  </si>
  <si>
    <r>
      <t xml:space="preserve">"B"
</t>
    </r>
    <r>
      <rPr>
        <sz val="8"/>
        <color theme="1"/>
        <rFont val="Calibri"/>
        <family val="2"/>
        <scheme val="minor"/>
      </rPr>
      <t xml:space="preserve">abhängig von Typ, </t>
    </r>
    <r>
      <rPr>
        <sz val="8"/>
        <color theme="1"/>
        <rFont val="Calibri"/>
        <family val="2"/>
      </rPr>
      <t>Ø</t>
    </r>
  </si>
  <si>
    <r>
      <t xml:space="preserve">"a"
</t>
    </r>
    <r>
      <rPr>
        <sz val="11"/>
        <color theme="1"/>
        <rFont val="Calibri"/>
        <family val="2"/>
        <scheme val="minor"/>
      </rPr>
      <t>Typ A</t>
    </r>
  </si>
  <si>
    <r>
      <t xml:space="preserve">"a"
</t>
    </r>
    <r>
      <rPr>
        <sz val="11"/>
        <color theme="1"/>
        <rFont val="Calibri"/>
        <family val="2"/>
        <scheme val="minor"/>
      </rPr>
      <t>Typ B</t>
    </r>
  </si>
  <si>
    <r>
      <t xml:space="preserve">"a"
</t>
    </r>
    <r>
      <rPr>
        <sz val="11"/>
        <color theme="1"/>
        <rFont val="Calibri"/>
        <family val="2"/>
        <scheme val="minor"/>
      </rPr>
      <t>Typ C</t>
    </r>
  </si>
  <si>
    <t>Hilfstabelle Typ B</t>
  </si>
  <si>
    <t>euro RSH - für die Beanspruchung in Querrichtung</t>
  </si>
  <si>
    <t>2x13</t>
  </si>
  <si>
    <t>2x15</t>
  </si>
  <si>
    <t>2x17</t>
  </si>
  <si>
    <t>2x21</t>
  </si>
  <si>
    <t>2x23</t>
  </si>
  <si>
    <t>2x25</t>
  </si>
  <si>
    <t>B13.</t>
  </si>
  <si>
    <t>B15.</t>
  </si>
  <si>
    <t>B17.</t>
  </si>
  <si>
    <t>B21.</t>
  </si>
  <si>
    <t>B23.</t>
  </si>
  <si>
    <t>B25.</t>
  </si>
  <si>
    <t>euro RSV - für die Beanspruchung in Längsrichtung</t>
  </si>
  <si>
    <t>BQ</t>
  </si>
  <si>
    <t>optional</t>
  </si>
  <si>
    <t>RSH A</t>
  </si>
  <si>
    <t>RSH B</t>
  </si>
  <si>
    <t>RSH E</t>
  </si>
  <si>
    <t>RSH H</t>
  </si>
  <si>
    <t>RSH F</t>
  </si>
  <si>
    <t>RSH G</t>
  </si>
  <si>
    <t>RSH C</t>
  </si>
  <si>
    <t>RSH C2</t>
  </si>
  <si>
    <t>RSH K</t>
  </si>
  <si>
    <t>RSH L</t>
  </si>
  <si>
    <t>RSH N</t>
  </si>
  <si>
    <t>RSH N2</t>
  </si>
  <si>
    <t>RSV A</t>
  </si>
  <si>
    <t>RSV E</t>
  </si>
  <si>
    <t>RSV H</t>
  </si>
  <si>
    <t>RSV F</t>
  </si>
  <si>
    <t>RSV G</t>
  </si>
  <si>
    <t>RSV C2</t>
  </si>
  <si>
    <t>RSV N2</t>
  </si>
  <si>
    <t>Längen</t>
  </si>
  <si>
    <t>VAf8.</t>
  </si>
  <si>
    <t>VCCf8.</t>
  </si>
  <si>
    <t>VCCf10.</t>
  </si>
  <si>
    <t>VAf10.</t>
  </si>
  <si>
    <t>VAf12.</t>
  </si>
  <si>
    <t>VCCf12.</t>
  </si>
  <si>
    <t>VCCf14.</t>
  </si>
  <si>
    <t>VAf14.</t>
  </si>
  <si>
    <t>Typ
RSH</t>
  </si>
  <si>
    <t>Typ
RSV</t>
  </si>
  <si>
    <t>FÜR DIE ZUSAMMENSTELLUNG VON SONDERPRODUKTEN BEACHTEN SIE BITTE DIE KATALOGANGABEN UND BEI FRAGEN WENDEN SIE SICH BITTE AN UNSERE INGENIEURE.</t>
  </si>
  <si>
    <t>Typ C2</t>
  </si>
  <si>
    <t>Technische Beratung</t>
  </si>
  <si>
    <t>www.ruwa-ag.ch</t>
  </si>
  <si>
    <t>info@ruwa-ag.ch</t>
  </si>
  <si>
    <t>verkauf@ruwa-ag.ch</t>
  </si>
  <si>
    <t>technik@ruwa-ag.ch</t>
  </si>
  <si>
    <r>
      <t xml:space="preserve">Kasten-
länge </t>
    </r>
    <r>
      <rPr>
        <sz val="8"/>
        <color theme="1"/>
        <rFont val="Calibri"/>
        <family val="2"/>
        <scheme val="minor"/>
      </rPr>
      <t>(5)</t>
    </r>
    <r>
      <rPr>
        <b/>
        <sz val="11"/>
        <color theme="1"/>
        <rFont val="Calibri"/>
        <family val="2"/>
        <scheme val="minor"/>
      </rPr>
      <t xml:space="preserve">
L </t>
    </r>
    <r>
      <rPr>
        <sz val="10"/>
        <color theme="1"/>
        <rFont val="Calibri"/>
        <family val="2"/>
        <scheme val="minor"/>
      </rPr>
      <t>[cm]</t>
    </r>
  </si>
  <si>
    <r>
      <t xml:space="preserve">RSH activ
(BQ) </t>
    </r>
    <r>
      <rPr>
        <sz val="8"/>
        <rFont val="Calibri"/>
        <family val="2"/>
        <scheme val="minor"/>
      </rPr>
      <t>(4)</t>
    </r>
  </si>
  <si>
    <r>
      <t xml:space="preserve">RSHactiv Stossfugenband lose (BQ) </t>
    </r>
    <r>
      <rPr>
        <sz val="8"/>
        <rFont val="Calibri"/>
        <family val="2"/>
        <scheme val="minor"/>
      </rPr>
      <t>(4)</t>
    </r>
  </si>
  <si>
    <t>RUWA Objekt-Nr.:</t>
  </si>
  <si>
    <t>BEISPIELE</t>
  </si>
  <si>
    <r>
      <t xml:space="preserve">(1) </t>
    </r>
    <r>
      <rPr>
        <b/>
        <sz val="10"/>
        <rFont val="Calibri"/>
        <family val="2"/>
        <scheme val="minor"/>
      </rPr>
      <t>WD</t>
    </r>
    <r>
      <rPr>
        <sz val="10"/>
        <rFont val="Calibri"/>
        <family val="2"/>
        <scheme val="minor"/>
      </rPr>
      <t xml:space="preserve"> ist die Bauteilstärke Etappe 2
(2) </t>
    </r>
    <r>
      <rPr>
        <b/>
        <sz val="10"/>
        <rFont val="Calibri"/>
        <family val="2"/>
        <scheme val="minor"/>
      </rPr>
      <t>a = B - 3 cm</t>
    </r>
    <r>
      <rPr>
        <sz val="10"/>
        <rFont val="Calibri"/>
        <family val="2"/>
        <scheme val="minor"/>
      </rPr>
      <t xml:space="preserve"> bei Typ A, E, F, G, H, C2, N2
(3) Standardlängen: </t>
    </r>
    <r>
      <rPr>
        <b/>
        <sz val="10"/>
        <rFont val="Calibri"/>
        <family val="2"/>
        <scheme val="minor"/>
      </rPr>
      <t xml:space="preserve">L = 125 cm, </t>
    </r>
    <r>
      <rPr>
        <sz val="10"/>
        <rFont val="Calibri"/>
        <family val="2"/>
        <scheme val="minor"/>
      </rPr>
      <t>maximale Länge</t>
    </r>
    <r>
      <rPr>
        <b/>
        <sz val="10"/>
        <rFont val="Calibri"/>
        <family val="2"/>
        <scheme val="minor"/>
      </rPr>
      <t xml:space="preserve"> L</t>
    </r>
    <r>
      <rPr>
        <b/>
        <vertAlign val="subscript"/>
        <sz val="10"/>
        <rFont val="Calibri"/>
        <family val="2"/>
        <scheme val="minor"/>
      </rPr>
      <t>max</t>
    </r>
    <r>
      <rPr>
        <b/>
        <sz val="10"/>
        <rFont val="Calibri"/>
        <family val="2"/>
        <scheme val="minor"/>
      </rPr>
      <t xml:space="preserve"> = 250 cm
</t>
    </r>
    <r>
      <rPr>
        <sz val="10"/>
        <rFont val="Calibri"/>
        <family val="2"/>
        <scheme val="minor"/>
      </rPr>
      <t xml:space="preserve">(4) </t>
    </r>
    <r>
      <rPr>
        <b/>
        <sz val="10"/>
        <rFont val="Calibri"/>
        <family val="2"/>
        <scheme val="minor"/>
      </rPr>
      <t>BQ:</t>
    </r>
    <r>
      <rPr>
        <sz val="10"/>
        <rFont val="Calibri"/>
        <family val="2"/>
        <scheme val="minor"/>
      </rPr>
      <t xml:space="preserve"> Integriertes Abdichtungsband auf Vorder- und Rückseite des Kastens (ACSplus, 50 mm)
(5) Bei Profiltyp RSV sind nur folgende Längen ausführbar: </t>
    </r>
    <r>
      <rPr>
        <b/>
        <sz val="10"/>
        <rFont val="Calibri"/>
        <family val="2"/>
        <scheme val="minor"/>
      </rPr>
      <t>62, 78, 93, 109 + 125 cm</t>
    </r>
  </si>
  <si>
    <t>DE
01-2023</t>
  </si>
  <si>
    <t>ACS plus 50 mm</t>
  </si>
  <si>
    <r>
      <t xml:space="preserve">Rollen à 9.00 m
</t>
    </r>
    <r>
      <rPr>
        <sz val="10"/>
        <color theme="1"/>
        <rFont val="Calibri"/>
        <family val="2"/>
        <scheme val="minor"/>
      </rPr>
      <t>[Stk.]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</si>
</sst>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.00\ &quot;lfm&quot;"/>
    <numFmt numFmtId="165" formatCode="&quot;/&quot;#"/>
    <numFmt numFmtId="166" formatCode="#.00;;;@"/>
    <numFmt numFmtId="167" formatCode="\(0\)"/>
    <numFmt numFmtId="168" formatCode="0.000"/>
    <numFmt numFmtId="169" formatCode="0.0"/>
  </numFmts>
  <fonts count="4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8"/>
      <color theme="1"/>
      <name val="Calibri"/>
      <family val="2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EB9C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theme="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thin">
        <color indexed="64"/>
      </top>
      <bottom/>
      <diagonal/>
    </border>
  </borders>
  <cellStyleXfs count="86">
    <xf numFmtId="0" fontId="0" fillId="0" borderId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6" fillId="0" borderId="0"/>
    <xf numFmtId="0" fontId="14" fillId="0" borderId="0"/>
    <xf numFmtId="0" fontId="26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 applyNumberForma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</cellStyleXfs>
  <cellXfs count="324">
    <xf numFmtId="0" fontId="0" fillId="0" borderId="0" xfId="0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 applyProtection="1"/>
    <xf numFmtId="0" fontId="0" fillId="0" borderId="0" xfId="0" applyFill="1" applyProtection="1"/>
    <xf numFmtId="0" fontId="16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11" xfId="0" applyBorder="1" applyProtection="1"/>
    <xf numFmtId="0" fontId="20" fillId="0" borderId="11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22" fillId="0" borderId="0" xfId="0" applyFont="1" applyBorder="1" applyAlignment="1" applyProtection="1">
      <alignment vertical="center"/>
    </xf>
    <xf numFmtId="0" fontId="27" fillId="0" borderId="1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65" fontId="0" fillId="0" borderId="11" xfId="0" applyNumberFormat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16" fillId="4" borderId="1" xfId="0" applyFont="1" applyFill="1" applyBorder="1" applyAlignment="1" applyProtection="1">
      <alignment vertical="center"/>
    </xf>
    <xf numFmtId="0" fontId="16" fillId="4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6" fillId="4" borderId="1" xfId="0" applyFont="1" applyFill="1" applyBorder="1" applyAlignment="1" applyProtection="1">
      <alignment horizontal="center" vertical="center"/>
    </xf>
    <xf numFmtId="0" fontId="16" fillId="4" borderId="1" xfId="0" applyFont="1" applyFill="1" applyBorder="1" applyAlignment="1" applyProtection="1">
      <alignment horizontal="left" vertical="center"/>
    </xf>
    <xf numFmtId="0" fontId="16" fillId="0" borderId="0" xfId="0" applyFont="1" applyBorder="1" applyProtection="1"/>
    <xf numFmtId="0" fontId="16" fillId="0" borderId="0" xfId="0" applyFont="1" applyProtection="1"/>
    <xf numFmtId="0" fontId="16" fillId="0" borderId="0" xfId="0" applyFont="1" applyFill="1" applyBorder="1" applyProtection="1"/>
    <xf numFmtId="0" fontId="16" fillId="0" borderId="0" xfId="0" applyFont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top" wrapText="1"/>
    </xf>
    <xf numFmtId="0" fontId="0" fillId="0" borderId="0" xfId="0"/>
    <xf numFmtId="0" fontId="8" fillId="0" borderId="0" xfId="0" applyFont="1" applyAlignment="1">
      <alignment horizontal="center"/>
    </xf>
    <xf numFmtId="0" fontId="0" fillId="0" borderId="0" xfId="0" applyAlignment="1" applyProtection="1">
      <alignment horizontal="left" vertical="center" indent="1"/>
    </xf>
    <xf numFmtId="0" fontId="25" fillId="0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left" vertical="center" wrapText="1" indent="1"/>
    </xf>
    <xf numFmtId="0" fontId="20" fillId="0" borderId="0" xfId="0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horizontal="left" vertical="center" wrapText="1"/>
    </xf>
    <xf numFmtId="0" fontId="34" fillId="0" borderId="27" xfId="0" applyFont="1" applyBorder="1" applyAlignment="1" applyProtection="1">
      <alignment horizontal="center" vertical="center"/>
    </xf>
    <xf numFmtId="0" fontId="34" fillId="0" borderId="28" xfId="0" applyFont="1" applyBorder="1" applyAlignment="1" applyProtection="1">
      <alignment horizontal="center" vertical="center"/>
    </xf>
    <xf numFmtId="0" fontId="34" fillId="0" borderId="29" xfId="0" applyFont="1" applyBorder="1" applyAlignment="1" applyProtection="1">
      <alignment horizontal="center" vertical="center"/>
    </xf>
    <xf numFmtId="0" fontId="34" fillId="0" borderId="30" xfId="0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10" fillId="0" borderId="0" xfId="0" applyFont="1" applyBorder="1" applyAlignment="1" applyProtection="1"/>
    <xf numFmtId="0" fontId="6" fillId="0" borderId="0" xfId="0" applyFont="1" applyBorder="1" applyAlignment="1" applyProtection="1">
      <alignment horizontal="left" vertical="center" indent="1"/>
    </xf>
    <xf numFmtId="0" fontId="0" fillId="0" borderId="0" xfId="0" applyBorder="1" applyAlignment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>
      <alignment horizontal="left" vertical="center" indent="1"/>
    </xf>
    <xf numFmtId="0" fontId="20" fillId="0" borderId="0" xfId="0" applyFont="1" applyFill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center" indent="1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4" borderId="0" xfId="0" applyFill="1" applyAlignment="1" applyProtection="1">
      <alignment vertical="center"/>
    </xf>
    <xf numFmtId="0" fontId="27" fillId="4" borderId="1" xfId="0" applyFont="1" applyFill="1" applyBorder="1" applyAlignment="1" applyProtection="1">
      <alignment horizontal="left" vertical="center" indent="1"/>
    </xf>
    <xf numFmtId="0" fontId="0" fillId="0" borderId="35" xfId="0" applyBorder="1" applyProtection="1"/>
    <xf numFmtId="0" fontId="0" fillId="0" borderId="0" xfId="0" applyBorder="1" applyAlignment="1" applyProtection="1">
      <alignment horizontal="left" indent="1"/>
    </xf>
    <xf numFmtId="0" fontId="16" fillId="6" borderId="34" xfId="0" applyFont="1" applyFill="1" applyBorder="1" applyAlignment="1" applyProtection="1">
      <alignment horizontal="center" vertical="center"/>
    </xf>
    <xf numFmtId="0" fontId="38" fillId="0" borderId="0" xfId="0" applyNumberFormat="1" applyFont="1" applyBorder="1" applyAlignment="1" applyProtection="1">
      <alignment horizontal="center" vertical="center"/>
    </xf>
    <xf numFmtId="1" fontId="20" fillId="0" borderId="34" xfId="0" applyNumberFormat="1" applyFont="1" applyBorder="1" applyAlignment="1" applyProtection="1">
      <alignment horizontal="center" vertical="center"/>
    </xf>
    <xf numFmtId="0" fontId="38" fillId="0" borderId="34" xfId="0" applyNumberFormat="1" applyFont="1" applyBorder="1" applyAlignment="1" applyProtection="1">
      <alignment horizontal="center" vertical="center"/>
    </xf>
    <xf numFmtId="0" fontId="16" fillId="6" borderId="34" xfId="0" applyFont="1" applyFill="1" applyBorder="1" applyAlignment="1" applyProtection="1">
      <alignment horizontal="center" vertical="center" wrapText="1"/>
    </xf>
    <xf numFmtId="0" fontId="28" fillId="6" borderId="34" xfId="0" applyFont="1" applyFill="1" applyBorder="1" applyAlignment="1" applyProtection="1">
      <alignment horizontal="right" vertical="center" wrapText="1"/>
    </xf>
    <xf numFmtId="0" fontId="16" fillId="6" borderId="34" xfId="0" applyFont="1" applyFill="1" applyBorder="1" applyAlignment="1" applyProtection="1">
      <alignment horizontal="left" vertical="center"/>
    </xf>
    <xf numFmtId="49" fontId="28" fillId="6" borderId="34" xfId="0" applyNumberFormat="1" applyFont="1" applyFill="1" applyBorder="1" applyAlignment="1" applyProtection="1">
      <alignment horizontal="center" vertical="center" wrapText="1"/>
    </xf>
    <xf numFmtId="167" fontId="34" fillId="0" borderId="34" xfId="0" applyNumberFormat="1" applyFont="1" applyBorder="1" applyAlignment="1" applyProtection="1">
      <alignment horizontal="center" vertical="center"/>
    </xf>
    <xf numFmtId="168" fontId="0" fillId="0" borderId="34" xfId="0" applyNumberFormat="1" applyBorder="1" applyAlignment="1" applyProtection="1">
      <alignment horizontal="center" vertical="center"/>
    </xf>
    <xf numFmtId="169" fontId="0" fillId="0" borderId="34" xfId="0" applyNumberFormat="1" applyBorder="1" applyAlignment="1" applyProtection="1">
      <alignment horizontal="center" vertical="center"/>
    </xf>
    <xf numFmtId="169" fontId="34" fillId="0" borderId="34" xfId="0" applyNumberFormat="1" applyFont="1" applyBorder="1" applyAlignment="1" applyProtection="1">
      <alignment horizontal="center" vertical="center"/>
    </xf>
    <xf numFmtId="169" fontId="0" fillId="5" borderId="34" xfId="0" applyNumberFormat="1" applyFill="1" applyBorder="1" applyAlignment="1" applyProtection="1">
      <alignment horizontal="center" vertical="center"/>
    </xf>
    <xf numFmtId="169" fontId="0" fillId="8" borderId="34" xfId="0" applyNumberFormat="1" applyFill="1" applyBorder="1" applyAlignment="1" applyProtection="1">
      <alignment horizontal="center" vertical="center"/>
    </xf>
    <xf numFmtId="49" fontId="16" fillId="0" borderId="44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Protection="1"/>
    <xf numFmtId="0" fontId="0" fillId="0" borderId="0" xfId="0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16" fillId="0" borderId="44" xfId="0" applyNumberFormat="1" applyFont="1" applyBorder="1" applyAlignment="1">
      <alignment horizontal="center"/>
    </xf>
    <xf numFmtId="49" fontId="16" fillId="0" borderId="40" xfId="0" applyNumberFormat="1" applyFont="1" applyBorder="1" applyAlignment="1">
      <alignment horizontal="center"/>
    </xf>
    <xf numFmtId="49" fontId="20" fillId="0" borderId="39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16" fillId="0" borderId="40" xfId="0" applyNumberFormat="1" applyFont="1" applyFill="1" applyBorder="1" applyAlignment="1">
      <alignment horizontal="center"/>
    </xf>
    <xf numFmtId="49" fontId="16" fillId="0" borderId="39" xfId="0" applyNumberFormat="1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36" fillId="0" borderId="42" xfId="0" applyNumberFormat="1" applyFont="1" applyBorder="1" applyAlignment="1">
      <alignment horizontal="center"/>
    </xf>
    <xf numFmtId="0" fontId="16" fillId="0" borderId="42" xfId="0" applyNumberFormat="1" applyFont="1" applyBorder="1" applyAlignment="1">
      <alignment horizontal="center"/>
    </xf>
    <xf numFmtId="0" fontId="16" fillId="0" borderId="43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16" fillId="6" borderId="34" xfId="0" applyFont="1" applyFill="1" applyBorder="1" applyAlignment="1" applyProtection="1">
      <alignment horizontal="center" vertical="center" wrapText="1"/>
    </xf>
    <xf numFmtId="0" fontId="16" fillId="6" borderId="34" xfId="0" applyFont="1" applyFill="1" applyBorder="1" applyAlignment="1" applyProtection="1">
      <alignment horizontal="center" vertical="center"/>
    </xf>
    <xf numFmtId="49" fontId="16" fillId="0" borderId="0" xfId="0" applyNumberFormat="1" applyFont="1" applyBorder="1" applyAlignment="1">
      <alignment horizontal="center"/>
    </xf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0" xfId="0" applyFill="1"/>
    <xf numFmtId="49" fontId="0" fillId="0" borderId="45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20" fillId="0" borderId="39" xfId="0" applyNumberFormat="1" applyFont="1" applyBorder="1" applyAlignment="1">
      <alignment horizontal="center"/>
    </xf>
    <xf numFmtId="0" fontId="0" fillId="0" borderId="0" xfId="0" applyAlignment="1" applyProtection="1">
      <alignment vertical="center"/>
    </xf>
    <xf numFmtId="0" fontId="0" fillId="0" borderId="0" xfId="0" applyFill="1" applyAlignment="1">
      <alignment horizontal="center"/>
    </xf>
    <xf numFmtId="0" fontId="16" fillId="0" borderId="0" xfId="0" applyFont="1" applyAlignment="1"/>
    <xf numFmtId="0" fontId="27" fillId="4" borderId="0" xfId="0" applyFont="1" applyFill="1" applyBorder="1" applyAlignment="1" applyProtection="1">
      <alignment horizontal="left" vertical="center" indent="1"/>
    </xf>
    <xf numFmtId="0" fontId="0" fillId="4" borderId="0" xfId="0" applyFill="1" applyBorder="1" applyAlignment="1" applyProtection="1">
      <alignment vertical="center"/>
    </xf>
    <xf numFmtId="0" fontId="16" fillId="4" borderId="0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6" fillId="0" borderId="0" xfId="0" applyFont="1" applyBorder="1" applyAlignment="1" applyProtection="1">
      <alignment horizontal="left" vertical="center" indent="1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top"/>
    </xf>
    <xf numFmtId="0" fontId="16" fillId="4" borderId="0" xfId="0" applyFont="1" applyFill="1" applyBorder="1" applyAlignment="1" applyProtection="1">
      <alignment horizontal="center" vertical="center"/>
    </xf>
    <xf numFmtId="0" fontId="0" fillId="0" borderId="35" xfId="0" applyBorder="1" applyAlignment="1" applyProtection="1">
      <alignment vertical="center"/>
    </xf>
    <xf numFmtId="0" fontId="32" fillId="0" borderId="0" xfId="0" applyFont="1" applyFill="1" applyBorder="1" applyAlignment="1" applyProtection="1">
      <alignment horizontal="left" vertical="top" wrapText="1" indent="1"/>
    </xf>
    <xf numFmtId="0" fontId="32" fillId="0" borderId="11" xfId="0" applyFont="1" applyFill="1" applyBorder="1" applyAlignment="1" applyProtection="1">
      <alignment horizontal="left" vertical="top" wrapText="1" indent="1"/>
    </xf>
    <xf numFmtId="0" fontId="45" fillId="0" borderId="0" xfId="0" applyFont="1" applyBorder="1" applyAlignment="1" applyProtection="1">
      <alignment horizontal="center" vertical="center" wrapText="1"/>
    </xf>
    <xf numFmtId="0" fontId="16" fillId="4" borderId="8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center" vertical="center" wrapText="1"/>
    </xf>
    <xf numFmtId="0" fontId="16" fillId="4" borderId="13" xfId="0" applyFont="1" applyFill="1" applyBorder="1" applyAlignment="1" applyProtection="1">
      <alignment horizontal="center" vertical="center" wrapText="1"/>
    </xf>
    <xf numFmtId="0" fontId="16" fillId="4" borderId="11" xfId="0" applyFont="1" applyFill="1" applyBorder="1" applyAlignment="1" applyProtection="1">
      <alignment horizontal="center" vertical="center" wrapText="1"/>
    </xf>
    <xf numFmtId="0" fontId="16" fillId="4" borderId="10" xfId="0" applyFont="1" applyFill="1" applyBorder="1" applyAlignment="1" applyProtection="1">
      <alignment horizontal="center" vertical="center" wrapText="1"/>
    </xf>
    <xf numFmtId="0" fontId="16" fillId="4" borderId="9" xfId="0" applyFont="1" applyFill="1" applyBorder="1" applyAlignment="1" applyProtection="1">
      <alignment horizontal="center" vertical="center" wrapText="1"/>
    </xf>
    <xf numFmtId="0" fontId="16" fillId="4" borderId="12" xfId="0" applyFont="1" applyFill="1" applyBorder="1" applyAlignment="1" applyProtection="1">
      <alignment horizontal="center" vertical="center" wrapText="1"/>
    </xf>
    <xf numFmtId="0" fontId="28" fillId="4" borderId="10" xfId="0" applyFont="1" applyFill="1" applyBorder="1" applyAlignment="1" applyProtection="1">
      <alignment horizontal="center" vertical="center"/>
    </xf>
    <xf numFmtId="0" fontId="16" fillId="4" borderId="20" xfId="0" applyFont="1" applyFill="1" applyBorder="1" applyAlignment="1" applyProtection="1">
      <alignment horizontal="center" vertical="center" wrapText="1"/>
    </xf>
    <xf numFmtId="0" fontId="16" fillId="4" borderId="16" xfId="0" applyFont="1" applyFill="1" applyBorder="1" applyAlignment="1" applyProtection="1">
      <alignment horizontal="center" vertical="center" wrapText="1"/>
    </xf>
    <xf numFmtId="0" fontId="16" fillId="4" borderId="17" xfId="0" applyFont="1" applyFill="1" applyBorder="1" applyAlignment="1" applyProtection="1">
      <alignment horizontal="center" vertical="center" wrapText="1"/>
    </xf>
    <xf numFmtId="1" fontId="39" fillId="0" borderId="24" xfId="0" applyNumberFormat="1" applyFont="1" applyBorder="1" applyAlignment="1" applyProtection="1">
      <alignment horizontal="center" vertical="center"/>
    </xf>
    <xf numFmtId="1" fontId="39" fillId="0" borderId="4" xfId="0" applyNumberFormat="1" applyFont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2" fontId="0" fillId="0" borderId="24" xfId="0" applyNumberForma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horizontal="center" vertical="center"/>
    </xf>
    <xf numFmtId="0" fontId="16" fillId="4" borderId="1" xfId="0" applyFont="1" applyFill="1" applyBorder="1" applyAlignment="1" applyProtection="1">
      <alignment horizontal="center" vertical="center" wrapText="1"/>
    </xf>
    <xf numFmtId="2" fontId="0" fillId="0" borderId="14" xfId="0" applyNumberFormat="1" applyBorder="1" applyAlignment="1" applyProtection="1">
      <alignment horizontal="left" vertical="center" indent="1" shrinkToFit="1"/>
      <protection locked="0"/>
    </xf>
    <xf numFmtId="2" fontId="0" fillId="0" borderId="25" xfId="0" applyNumberFormat="1" applyBorder="1" applyAlignment="1" applyProtection="1">
      <alignment horizontal="left" vertical="center" indent="1" shrinkToFit="1"/>
      <protection locked="0"/>
    </xf>
    <xf numFmtId="2" fontId="0" fillId="0" borderId="15" xfId="0" applyNumberFormat="1" applyBorder="1" applyAlignment="1" applyProtection="1">
      <alignment horizontal="left" vertical="center" indent="1" shrinkToFit="1"/>
      <protection locked="0"/>
    </xf>
    <xf numFmtId="2" fontId="0" fillId="0" borderId="24" xfId="0" applyNumberFormat="1" applyBorder="1" applyAlignment="1" applyProtection="1">
      <alignment horizontal="left" vertical="center" indent="1" shrinkToFit="1"/>
      <protection locked="0"/>
    </xf>
    <xf numFmtId="2" fontId="0" fillId="0" borderId="2" xfId="0" applyNumberFormat="1" applyBorder="1" applyAlignment="1" applyProtection="1">
      <alignment horizontal="left" vertical="center" indent="1" shrinkToFit="1"/>
      <protection locked="0"/>
    </xf>
    <xf numFmtId="2" fontId="0" fillId="0" borderId="4" xfId="0" applyNumberFormat="1" applyBorder="1" applyAlignment="1" applyProtection="1">
      <alignment horizontal="left" vertical="center" indent="1" shrinkToFit="1"/>
      <protection locked="0"/>
    </xf>
    <xf numFmtId="49" fontId="28" fillId="0" borderId="24" xfId="0" applyNumberFormat="1" applyFont="1" applyBorder="1" applyAlignment="1" applyProtection="1">
      <alignment horizontal="center" vertical="center"/>
      <protection locked="0"/>
    </xf>
    <xf numFmtId="49" fontId="28" fillId="0" borderId="4" xfId="0" applyNumberFormat="1" applyFont="1" applyBorder="1" applyAlignment="1" applyProtection="1">
      <alignment horizontal="center" vertical="center"/>
      <protection locked="0"/>
    </xf>
    <xf numFmtId="165" fontId="0" fillId="0" borderId="24" xfId="0" applyNumberFormat="1" applyBorder="1" applyAlignment="1" applyProtection="1">
      <alignment horizontal="center" vertical="center"/>
      <protection locked="0"/>
    </xf>
    <xf numFmtId="165" fontId="0" fillId="0" borderId="4" xfId="0" applyNumberForma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6" fillId="6" borderId="36" xfId="0" applyFont="1" applyFill="1" applyBorder="1" applyAlignment="1" applyProtection="1">
      <alignment horizontal="center" vertical="center" wrapText="1"/>
    </xf>
    <xf numFmtId="0" fontId="16" fillId="6" borderId="38" xfId="0" applyFont="1" applyFill="1" applyBorder="1" applyAlignment="1" applyProtection="1">
      <alignment horizontal="center" vertical="center"/>
    </xf>
    <xf numFmtId="0" fontId="16" fillId="6" borderId="37" xfId="0" applyFont="1" applyFill="1" applyBorder="1" applyAlignment="1" applyProtection="1">
      <alignment horizontal="center" vertical="center"/>
    </xf>
    <xf numFmtId="0" fontId="28" fillId="7" borderId="36" xfId="0" applyFont="1" applyFill="1" applyBorder="1" applyAlignment="1" applyProtection="1">
      <alignment horizontal="center" vertical="center" wrapText="1"/>
    </xf>
    <xf numFmtId="0" fontId="28" fillId="7" borderId="38" xfId="0" applyFont="1" applyFill="1" applyBorder="1" applyAlignment="1" applyProtection="1">
      <alignment horizontal="center" vertical="center" wrapText="1"/>
    </xf>
    <xf numFmtId="0" fontId="28" fillId="7" borderId="37" xfId="0" applyFont="1" applyFill="1" applyBorder="1" applyAlignment="1" applyProtection="1">
      <alignment horizontal="center" vertical="center" wrapText="1"/>
    </xf>
    <xf numFmtId="0" fontId="16" fillId="6" borderId="34" xfId="0" applyFont="1" applyFill="1" applyBorder="1" applyAlignment="1" applyProtection="1">
      <alignment horizontal="center" vertical="center" wrapText="1"/>
    </xf>
    <xf numFmtId="0" fontId="16" fillId="6" borderId="34" xfId="0" applyFont="1" applyFill="1" applyBorder="1" applyAlignment="1" applyProtection="1">
      <alignment horizontal="center" vertical="center"/>
    </xf>
    <xf numFmtId="0" fontId="32" fillId="6" borderId="34" xfId="0" applyFont="1" applyFill="1" applyBorder="1" applyAlignment="1" applyProtection="1">
      <alignment horizontal="center" vertical="center" wrapText="1"/>
    </xf>
    <xf numFmtId="0" fontId="0" fillId="6" borderId="34" xfId="0" applyFill="1" applyBorder="1" applyAlignment="1" applyProtection="1">
      <alignment horizontal="center" vertical="center"/>
    </xf>
    <xf numFmtId="0" fontId="16" fillId="6" borderId="34" xfId="0" applyFont="1" applyFill="1" applyBorder="1" applyAlignment="1" applyProtection="1">
      <alignment horizontal="center"/>
    </xf>
    <xf numFmtId="0" fontId="28" fillId="6" borderId="34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" fontId="39" fillId="0" borderId="14" xfId="0" applyNumberFormat="1" applyFont="1" applyBorder="1" applyAlignment="1" applyProtection="1">
      <alignment horizontal="center" vertical="center"/>
    </xf>
    <xf numFmtId="1" fontId="39" fillId="0" borderId="15" xfId="0" applyNumberFormat="1" applyFont="1" applyBorder="1" applyAlignment="1" applyProtection="1">
      <alignment horizontal="center" vertical="center"/>
    </xf>
    <xf numFmtId="1" fontId="39" fillId="0" borderId="18" xfId="0" applyNumberFormat="1" applyFont="1" applyBorder="1" applyAlignment="1" applyProtection="1">
      <alignment horizontal="center" vertical="center"/>
    </xf>
    <xf numFmtId="1" fontId="39" fillId="0" borderId="19" xfId="0" applyNumberFormat="1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25" fillId="0" borderId="47" xfId="0" applyFont="1" applyBorder="1" applyAlignment="1" applyProtection="1">
      <alignment horizontal="center" vertical="center"/>
    </xf>
    <xf numFmtId="0" fontId="25" fillId="0" borderId="48" xfId="0" applyFont="1" applyBorder="1" applyAlignment="1" applyProtection="1">
      <alignment horizontal="center" vertical="center"/>
    </xf>
    <xf numFmtId="0" fontId="25" fillId="0" borderId="49" xfId="0" applyFont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horizontal="center" vertical="center"/>
    </xf>
    <xf numFmtId="0" fontId="16" fillId="4" borderId="9" xfId="0" applyFont="1" applyFill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165" fontId="0" fillId="0" borderId="14" xfId="0" applyNumberFormat="1" applyBorder="1" applyAlignment="1" applyProtection="1">
      <alignment horizontal="center" vertical="center"/>
      <protection locked="0"/>
    </xf>
    <xf numFmtId="165" fontId="0" fillId="0" borderId="15" xfId="0" applyNumberFormat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2" fontId="0" fillId="0" borderId="18" xfId="0" applyNumberFormat="1" applyBorder="1" applyAlignment="1" applyProtection="1">
      <alignment horizontal="left" vertical="center" indent="1" shrinkToFit="1"/>
      <protection locked="0"/>
    </xf>
    <xf numFmtId="2" fontId="0" fillId="0" borderId="26" xfId="0" applyNumberFormat="1" applyBorder="1" applyAlignment="1" applyProtection="1">
      <alignment horizontal="left" vertical="center" indent="1" shrinkToFit="1"/>
      <protection locked="0"/>
    </xf>
    <xf numFmtId="2" fontId="0" fillId="0" borderId="19" xfId="0" applyNumberFormat="1" applyBorder="1" applyAlignment="1" applyProtection="1">
      <alignment horizontal="left" vertical="center" indent="1" shrinkToFit="1"/>
      <protection locked="0"/>
    </xf>
    <xf numFmtId="166" fontId="16" fillId="4" borderId="0" xfId="0" applyNumberFormat="1" applyFont="1" applyFill="1" applyBorder="1" applyAlignment="1" applyProtection="1">
      <alignment horizontal="center" vertical="center"/>
    </xf>
    <xf numFmtId="2" fontId="0" fillId="0" borderId="18" xfId="0" applyNumberFormat="1" applyBorder="1" applyAlignment="1" applyProtection="1">
      <alignment horizontal="center" vertical="center"/>
    </xf>
    <xf numFmtId="2" fontId="0" fillId="0" borderId="19" xfId="0" applyNumberFormat="1" applyBorder="1" applyAlignment="1" applyProtection="1">
      <alignment horizontal="center" vertical="center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3" fontId="25" fillId="11" borderId="47" xfId="0" applyNumberFormat="1" applyFont="1" applyFill="1" applyBorder="1" applyAlignment="1" applyProtection="1">
      <alignment horizontal="center" vertical="center"/>
      <protection locked="0"/>
    </xf>
    <xf numFmtId="3" fontId="25" fillId="11" borderId="48" xfId="0" applyNumberFormat="1" applyFont="1" applyFill="1" applyBorder="1" applyAlignment="1" applyProtection="1">
      <alignment horizontal="center" vertical="center"/>
      <protection locked="0"/>
    </xf>
    <xf numFmtId="3" fontId="25" fillId="11" borderId="49" xfId="0" applyNumberFormat="1" applyFont="1" applyFill="1" applyBorder="1" applyAlignment="1" applyProtection="1">
      <alignment horizontal="center" vertical="center"/>
      <protection locked="0"/>
    </xf>
    <xf numFmtId="0" fontId="16" fillId="4" borderId="31" xfId="0" applyFont="1" applyFill="1" applyBorder="1" applyAlignment="1" applyProtection="1">
      <alignment horizontal="center" vertical="center" wrapText="1"/>
    </xf>
    <xf numFmtId="0" fontId="16" fillId="4" borderId="32" xfId="0" applyFont="1" applyFill="1" applyBorder="1" applyAlignment="1" applyProtection="1">
      <alignment horizontal="center" vertical="center" wrapText="1"/>
    </xf>
    <xf numFmtId="0" fontId="16" fillId="4" borderId="33" xfId="0" applyFont="1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left" vertical="center" indent="1" shrinkToFit="1"/>
      <protection locked="0"/>
    </xf>
    <xf numFmtId="0" fontId="0" fillId="0" borderId="2" xfId="0" applyBorder="1" applyAlignment="1" applyProtection="1">
      <alignment horizontal="left" vertical="center" indent="1" shrinkToFit="1"/>
      <protection locked="0"/>
    </xf>
    <xf numFmtId="0" fontId="0" fillId="0" borderId="4" xfId="0" applyBorder="1" applyAlignment="1" applyProtection="1">
      <alignment horizontal="left" vertical="center" indent="1" shrinkToFit="1"/>
      <protection locked="0"/>
    </xf>
    <xf numFmtId="0" fontId="0" fillId="0" borderId="24" xfId="0" applyBorder="1" applyAlignment="1" applyProtection="1">
      <alignment horizontal="left" vertical="center" indent="1"/>
    </xf>
    <xf numFmtId="0" fontId="0" fillId="0" borderId="2" xfId="0" applyBorder="1" applyAlignment="1" applyProtection="1">
      <alignment horizontal="left" vertical="center" indent="1"/>
    </xf>
    <xf numFmtId="0" fontId="0" fillId="0" borderId="4" xfId="0" applyBorder="1" applyAlignment="1" applyProtection="1">
      <alignment horizontal="left" vertical="center" indent="1"/>
    </xf>
    <xf numFmtId="49" fontId="28" fillId="0" borderId="18" xfId="0" applyNumberFormat="1" applyFont="1" applyBorder="1" applyAlignment="1" applyProtection="1">
      <alignment horizontal="center" vertical="center"/>
      <protection locked="0"/>
    </xf>
    <xf numFmtId="49" fontId="28" fillId="0" borderId="19" xfId="0" applyNumberFormat="1" applyFont="1" applyBorder="1" applyAlignment="1" applyProtection="1">
      <alignment horizontal="center" vertical="center"/>
      <protection locked="0"/>
    </xf>
    <xf numFmtId="165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</xf>
    <xf numFmtId="0" fontId="19" fillId="0" borderId="4" xfId="0" applyFont="1" applyBorder="1" applyAlignment="1" applyProtection="1">
      <alignment horizontal="center" vertical="center"/>
    </xf>
    <xf numFmtId="49" fontId="28" fillId="0" borderId="14" xfId="0" applyNumberFormat="1" applyFont="1" applyBorder="1" applyAlignment="1" applyProtection="1">
      <alignment horizontal="center" vertical="center"/>
      <protection locked="0"/>
    </xf>
    <xf numFmtId="49" fontId="28" fillId="0" borderId="15" xfId="0" applyNumberFormat="1" applyFont="1" applyBorder="1" applyAlignment="1" applyProtection="1">
      <alignment horizontal="center" vertical="center"/>
      <protection locked="0"/>
    </xf>
    <xf numFmtId="165" fontId="0" fillId="0" borderId="24" xfId="0" applyNumberFormat="1" applyBorder="1" applyAlignment="1" applyProtection="1">
      <alignment horizontal="center" vertical="center"/>
    </xf>
    <xf numFmtId="165" fontId="0" fillId="0" borderId="4" xfId="0" applyNumberFormat="1" applyBorder="1" applyAlignment="1" applyProtection="1">
      <alignment horizontal="center" vertical="center"/>
    </xf>
    <xf numFmtId="165" fontId="0" fillId="0" borderId="3" xfId="0" applyNumberForma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left" vertical="center" indent="1"/>
    </xf>
    <xf numFmtId="0" fontId="16" fillId="0" borderId="0" xfId="0" applyFont="1" applyBorder="1" applyAlignment="1" applyProtection="1">
      <alignment horizontal="left" vertical="center" indent="1"/>
    </xf>
    <xf numFmtId="0" fontId="28" fillId="0" borderId="24" xfId="0" applyFont="1" applyBorder="1" applyAlignment="1" applyProtection="1">
      <alignment horizontal="center" vertical="center"/>
    </xf>
    <xf numFmtId="0" fontId="28" fillId="0" borderId="4" xfId="0" applyFont="1" applyBorder="1" applyAlignment="1" applyProtection="1">
      <alignment horizontal="center" vertical="center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49" fontId="7" fillId="5" borderId="6" xfId="0" applyNumberFormat="1" applyFont="1" applyFill="1" applyBorder="1" applyAlignment="1" applyProtection="1">
      <alignment horizontal="left" vertical="center" indent="1"/>
      <protection locked="0"/>
    </xf>
    <xf numFmtId="49" fontId="15" fillId="5" borderId="23" xfId="0" applyNumberFormat="1" applyFont="1" applyFill="1" applyBorder="1" applyAlignment="1" applyProtection="1">
      <alignment horizontal="left" vertical="center" indent="1"/>
      <protection locked="0"/>
    </xf>
    <xf numFmtId="49" fontId="15" fillId="5" borderId="5" xfId="0" applyNumberFormat="1" applyFont="1" applyFill="1" applyBorder="1" applyAlignment="1" applyProtection="1">
      <alignment horizontal="left" vertical="center" indent="1"/>
      <protection locked="0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0" borderId="0" xfId="0" applyFont="1" applyFill="1" applyBorder="1" applyAlignment="1" applyProtection="1">
      <alignment horizontal="left" vertical="center" indent="1"/>
    </xf>
    <xf numFmtId="0" fontId="16" fillId="0" borderId="6" xfId="0" applyFont="1" applyFill="1" applyBorder="1" applyAlignment="1" applyProtection="1">
      <alignment horizontal="left" vertical="center" indent="1"/>
    </xf>
    <xf numFmtId="0" fontId="0" fillId="0" borderId="18" xfId="0" applyBorder="1" applyAlignment="1" applyProtection="1">
      <alignment horizontal="left" vertical="center" indent="1" shrinkToFit="1"/>
      <protection locked="0"/>
    </xf>
    <xf numFmtId="0" fontId="0" fillId="0" borderId="26" xfId="0" applyBorder="1" applyAlignment="1" applyProtection="1">
      <alignment horizontal="left" vertical="center" indent="1" shrinkToFit="1"/>
      <protection locked="0"/>
    </xf>
    <xf numFmtId="0" fontId="0" fillId="0" borderId="19" xfId="0" applyBorder="1" applyAlignment="1" applyProtection="1">
      <alignment horizontal="left" vertical="center" indent="1" shrinkToFit="1"/>
      <protection locked="0"/>
    </xf>
    <xf numFmtId="0" fontId="42" fillId="10" borderId="41" xfId="0" applyFont="1" applyFill="1" applyBorder="1" applyAlignment="1" applyProtection="1">
      <alignment horizontal="center"/>
    </xf>
    <xf numFmtId="0" fontId="42" fillId="10" borderId="42" xfId="0" applyFont="1" applyFill="1" applyBorder="1" applyAlignment="1" applyProtection="1">
      <alignment horizontal="center"/>
    </xf>
    <xf numFmtId="0" fontId="42" fillId="10" borderId="43" xfId="0" applyFont="1" applyFill="1" applyBorder="1" applyAlignment="1" applyProtection="1">
      <alignment horizontal="center"/>
    </xf>
    <xf numFmtId="2" fontId="0" fillId="0" borderId="2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18" xfId="0" applyNumberFormat="1" applyBorder="1" applyAlignment="1" applyProtection="1">
      <alignment horizontal="center" vertical="center"/>
      <protection locked="0"/>
    </xf>
    <xf numFmtId="2" fontId="0" fillId="0" borderId="19" xfId="0" applyNumberFormat="1" applyBorder="1" applyAlignment="1" applyProtection="1">
      <alignment horizontal="center" vertical="center"/>
      <protection locked="0"/>
    </xf>
    <xf numFmtId="166" fontId="16" fillId="4" borderId="1" xfId="0" applyNumberFormat="1" applyFont="1" applyFill="1" applyBorder="1" applyAlignment="1" applyProtection="1">
      <alignment horizontal="center" vertical="center"/>
    </xf>
    <xf numFmtId="164" fontId="16" fillId="4" borderId="0" xfId="0" applyNumberFormat="1" applyFont="1" applyFill="1" applyBorder="1" applyAlignment="1" applyProtection="1">
      <alignment horizontal="center" vertical="center"/>
    </xf>
    <xf numFmtId="49" fontId="28" fillId="0" borderId="3" xfId="0" applyNumberFormat="1" applyFont="1" applyBorder="1" applyAlignment="1" applyProtection="1">
      <alignment horizontal="center" vertical="center"/>
      <protection locked="0"/>
    </xf>
    <xf numFmtId="0" fontId="16" fillId="0" borderId="23" xfId="0" applyFont="1" applyFill="1" applyBorder="1" applyAlignment="1" applyProtection="1">
      <alignment horizontal="left" vertical="center" indent="1"/>
    </xf>
    <xf numFmtId="2" fontId="0" fillId="0" borderId="14" xfId="0" applyNumberFormat="1" applyBorder="1" applyAlignment="1" applyProtection="1">
      <alignment horizontal="center" vertical="center"/>
    </xf>
    <xf numFmtId="2" fontId="0" fillId="0" borderId="15" xfId="0" applyNumberFormat="1" applyBorder="1" applyAlignment="1" applyProtection="1">
      <alignment horizontal="center" vertical="center"/>
    </xf>
    <xf numFmtId="0" fontId="28" fillId="4" borderId="1" xfId="0" applyFont="1" applyFill="1" applyBorder="1" applyAlignment="1" applyProtection="1">
      <alignment horizontal="center" vertical="center" wrapText="1"/>
    </xf>
    <xf numFmtId="0" fontId="28" fillId="4" borderId="50" xfId="0" applyFont="1" applyFill="1" applyBorder="1" applyAlignment="1" applyProtection="1">
      <alignment horizontal="center" vertical="center" wrapText="1"/>
    </xf>
    <xf numFmtId="0" fontId="28" fillId="4" borderId="0" xfId="0" applyFont="1" applyFill="1" applyBorder="1" applyAlignment="1" applyProtection="1">
      <alignment horizontal="center" vertical="center" wrapText="1"/>
    </xf>
    <xf numFmtId="0" fontId="28" fillId="4" borderId="9" xfId="0" applyFont="1" applyFill="1" applyBorder="1" applyAlignment="1" applyProtection="1">
      <alignment horizontal="center" vertical="center" wrapText="1"/>
    </xf>
    <xf numFmtId="0" fontId="28" fillId="4" borderId="11" xfId="0" applyFont="1" applyFill="1" applyBorder="1" applyAlignment="1" applyProtection="1">
      <alignment horizontal="center" vertical="center" wrapText="1"/>
    </xf>
    <xf numFmtId="0" fontId="28" fillId="4" borderId="12" xfId="0" applyFont="1" applyFill="1" applyBorder="1" applyAlignment="1" applyProtection="1">
      <alignment horizontal="center" vertical="center" wrapText="1"/>
    </xf>
    <xf numFmtId="2" fontId="0" fillId="0" borderId="14" xfId="0" applyNumberFormat="1" applyBorder="1" applyAlignment="1" applyProtection="1">
      <alignment horizontal="center" vertical="center"/>
      <protection locked="0"/>
    </xf>
    <xf numFmtId="2" fontId="0" fillId="0" borderId="15" xfId="0" applyNumberFormat="1" applyBorder="1" applyAlignment="1" applyProtection="1">
      <alignment horizontal="center" vertical="center"/>
      <protection locked="0"/>
    </xf>
    <xf numFmtId="49" fontId="3" fillId="5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15" fillId="5" borderId="23" xfId="0" applyNumberFormat="1" applyFont="1" applyFill="1" applyBorder="1" applyAlignment="1" applyProtection="1">
      <alignment horizontal="left" vertical="center" wrapText="1" indent="1"/>
      <protection locked="0"/>
    </xf>
    <xf numFmtId="49" fontId="15" fillId="5" borderId="5" xfId="0" applyNumberFormat="1" applyFont="1" applyFill="1" applyBorder="1" applyAlignment="1" applyProtection="1">
      <alignment horizontal="left" vertical="center" wrapText="1" indent="1"/>
      <protection locked="0"/>
    </xf>
    <xf numFmtId="0" fontId="28" fillId="0" borderId="3" xfId="0" applyFont="1" applyBorder="1" applyAlignment="1" applyProtection="1">
      <alignment horizontal="center" vertical="center"/>
    </xf>
    <xf numFmtId="165" fontId="0" fillId="0" borderId="18" xfId="0" applyNumberFormat="1" applyBorder="1" applyAlignment="1" applyProtection="1">
      <alignment horizontal="center" vertical="center"/>
      <protection locked="0"/>
    </xf>
    <xf numFmtId="165" fontId="0" fillId="0" borderId="19" xfId="0" applyNumberFormat="1" applyBorder="1" applyAlignment="1" applyProtection="1">
      <alignment horizontal="center" vertical="center"/>
      <protection locked="0"/>
    </xf>
    <xf numFmtId="49" fontId="3" fillId="5" borderId="6" xfId="0" applyNumberFormat="1" applyFont="1" applyFill="1" applyBorder="1" applyAlignment="1" applyProtection="1">
      <alignment horizontal="left" vertical="center" indent="1"/>
      <protection locked="0"/>
    </xf>
    <xf numFmtId="0" fontId="11" fillId="4" borderId="1" xfId="0" applyFont="1" applyFill="1" applyBorder="1" applyAlignment="1" applyProtection="1">
      <alignment horizontal="left" vertical="center"/>
    </xf>
    <xf numFmtId="0" fontId="0" fillId="0" borderId="14" xfId="0" applyBorder="1" applyAlignment="1" applyProtection="1">
      <alignment horizontal="left" vertical="center" indent="1" shrinkToFit="1"/>
      <protection locked="0"/>
    </xf>
    <xf numFmtId="0" fontId="0" fillId="0" borderId="25" xfId="0" applyBorder="1" applyAlignment="1" applyProtection="1">
      <alignment horizontal="left" vertical="center" indent="1" shrinkToFit="1"/>
      <protection locked="0"/>
    </xf>
    <xf numFmtId="0" fontId="0" fillId="0" borderId="15" xfId="0" applyBorder="1" applyAlignment="1" applyProtection="1">
      <alignment horizontal="left" vertical="center" indent="1" shrinkToFit="1"/>
      <protection locked="0"/>
    </xf>
    <xf numFmtId="0" fontId="25" fillId="0" borderId="0" xfId="0" applyFont="1" applyBorder="1" applyAlignment="1" applyProtection="1">
      <alignment horizontal="center" vertical="center" wrapText="1"/>
    </xf>
    <xf numFmtId="49" fontId="3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5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5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15" fillId="5" borderId="0" xfId="0" applyNumberFormat="1" applyFont="1" applyFill="1" applyBorder="1" applyAlignment="1" applyProtection="1">
      <alignment horizontal="left" vertical="center" indent="1"/>
      <protection locked="0"/>
    </xf>
    <xf numFmtId="14" fontId="5" fillId="5" borderId="5" xfId="0" applyNumberFormat="1" applyFont="1" applyFill="1" applyBorder="1" applyAlignment="1" applyProtection="1">
      <alignment horizontal="left" vertical="center" indent="1"/>
      <protection locked="0"/>
    </xf>
    <xf numFmtId="14" fontId="5" fillId="5" borderId="0" xfId="0" applyNumberFormat="1" applyFont="1" applyFill="1" applyBorder="1" applyAlignment="1" applyProtection="1">
      <alignment horizontal="left" vertical="center" indent="1"/>
      <protection locked="0"/>
    </xf>
    <xf numFmtId="14" fontId="5" fillId="5" borderId="6" xfId="0" applyNumberFormat="1" applyFont="1" applyFill="1" applyBorder="1" applyAlignment="1" applyProtection="1">
      <alignment horizontal="left" vertical="center" indent="1"/>
      <protection locked="0"/>
    </xf>
    <xf numFmtId="49" fontId="3" fillId="5" borderId="5" xfId="0" applyNumberFormat="1" applyFont="1" applyFill="1" applyBorder="1" applyAlignment="1" applyProtection="1">
      <alignment horizontal="left" vertical="center" indent="1"/>
      <protection locked="0"/>
    </xf>
    <xf numFmtId="49" fontId="5" fillId="5" borderId="0" xfId="0" applyNumberFormat="1" applyFont="1" applyFill="1" applyBorder="1" applyAlignment="1" applyProtection="1">
      <alignment horizontal="left" vertical="center" indent="1"/>
      <protection locked="0"/>
    </xf>
    <xf numFmtId="49" fontId="5" fillId="5" borderId="6" xfId="0" applyNumberFormat="1" applyFont="1" applyFill="1" applyBorder="1" applyAlignment="1" applyProtection="1">
      <alignment horizontal="left" vertical="center" indent="1"/>
      <protection locked="0"/>
    </xf>
    <xf numFmtId="49" fontId="5" fillId="5" borderId="6" xfId="0" applyNumberFormat="1" applyFont="1" applyFill="1" applyBorder="1" applyAlignment="1" applyProtection="1">
      <alignment horizontal="left" vertical="top" wrapText="1" indent="1"/>
      <protection locked="0"/>
    </xf>
    <xf numFmtId="164" fontId="16" fillId="4" borderId="1" xfId="0" applyNumberFormat="1" applyFont="1" applyFill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49" fontId="15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15" fillId="5" borderId="6" xfId="0" applyNumberFormat="1" applyFont="1" applyFill="1" applyBorder="1" applyAlignment="1" applyProtection="1">
      <alignment horizontal="left" vertical="top" wrapText="1" indent="1"/>
      <protection locked="0"/>
    </xf>
    <xf numFmtId="49" fontId="15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15" fillId="5" borderId="6" xfId="0" applyNumberFormat="1" applyFont="1" applyFill="1" applyBorder="1" applyAlignment="1" applyProtection="1">
      <alignment horizontal="left" vertical="center" indent="1"/>
      <protection locked="0"/>
    </xf>
    <xf numFmtId="0" fontId="19" fillId="2" borderId="24" xfId="1" applyFont="1" applyBorder="1" applyAlignment="1" applyProtection="1">
      <alignment horizontal="left" vertical="center" indent="1"/>
    </xf>
    <xf numFmtId="0" fontId="19" fillId="2" borderId="2" xfId="1" applyFont="1" applyBorder="1" applyAlignment="1" applyProtection="1">
      <alignment horizontal="left" vertical="center" indent="1"/>
    </xf>
    <xf numFmtId="0" fontId="19" fillId="2" borderId="4" xfId="1" applyFont="1" applyBorder="1" applyAlignment="1" applyProtection="1">
      <alignment horizontal="left" vertical="center" indent="1"/>
    </xf>
    <xf numFmtId="0" fontId="19" fillId="11" borderId="24" xfId="1" applyFont="1" applyFill="1" applyBorder="1" applyAlignment="1" applyProtection="1">
      <alignment horizontal="left" vertical="center" indent="1"/>
    </xf>
    <xf numFmtId="0" fontId="19" fillId="11" borderId="2" xfId="1" applyFont="1" applyFill="1" applyBorder="1" applyAlignment="1" applyProtection="1">
      <alignment horizontal="left" vertical="center" indent="1"/>
    </xf>
    <xf numFmtId="0" fontId="19" fillId="11" borderId="4" xfId="1" applyFont="1" applyFill="1" applyBorder="1" applyAlignment="1" applyProtection="1">
      <alignment horizontal="left" vertical="center" indent="1"/>
    </xf>
    <xf numFmtId="0" fontId="19" fillId="3" borderId="24" xfId="2" applyFont="1" applyBorder="1" applyAlignment="1" applyProtection="1">
      <alignment horizontal="left" vertical="center" indent="1"/>
    </xf>
    <xf numFmtId="0" fontId="19" fillId="3" borderId="2" xfId="2" applyFont="1" applyBorder="1" applyAlignment="1" applyProtection="1">
      <alignment horizontal="left" vertical="center" indent="1"/>
    </xf>
    <xf numFmtId="0" fontId="19" fillId="3" borderId="4" xfId="2" applyFont="1" applyBorder="1" applyAlignment="1" applyProtection="1">
      <alignment horizontal="left" vertical="center" indent="1"/>
    </xf>
    <xf numFmtId="0" fontId="16" fillId="0" borderId="7" xfId="0" applyFont="1" applyFill="1" applyBorder="1" applyAlignment="1" applyProtection="1">
      <alignment horizontal="left" vertical="center" indent="1"/>
    </xf>
    <xf numFmtId="0" fontId="0" fillId="0" borderId="24" xfId="0" applyFill="1" applyBorder="1" applyAlignment="1" applyProtection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16" fillId="0" borderId="0" xfId="0" applyFont="1" applyAlignment="1">
      <alignment horizontal="center"/>
    </xf>
  </cellXfs>
  <cellStyles count="86">
    <cellStyle name="Gut" xfId="2" builtinId="26"/>
    <cellStyle name="Hyperlink 2" xfId="18" xr:uid="{00000000-0005-0000-0000-000001000000}"/>
    <cellStyle name="Neutral 2" xfId="32" xr:uid="{00000000-0005-0000-0000-000002000000}"/>
    <cellStyle name="Normál 2" xfId="8" xr:uid="{00000000-0005-0000-0000-000003000000}"/>
    <cellStyle name="Normál 2 2" xfId="10" xr:uid="{00000000-0005-0000-0000-000004000000}"/>
    <cellStyle name="Normál 2 2 2" xfId="15" xr:uid="{00000000-0005-0000-0000-000005000000}"/>
    <cellStyle name="Normál 2 2 2 2" xfId="28" xr:uid="{00000000-0005-0000-0000-000006000000}"/>
    <cellStyle name="Normál 2 2 2 2 2" xfId="81" xr:uid="{00000000-0005-0000-0000-000007000000}"/>
    <cellStyle name="Normál 2 2 2 2 3" xfId="55" xr:uid="{00000000-0005-0000-0000-000008000000}"/>
    <cellStyle name="Normál 2 2 2 3" xfId="69" xr:uid="{00000000-0005-0000-0000-000009000000}"/>
    <cellStyle name="Normál 2 2 2 4" xfId="43" xr:uid="{00000000-0005-0000-0000-00000A000000}"/>
    <cellStyle name="Normál 2 2 3" xfId="23" xr:uid="{00000000-0005-0000-0000-00000B000000}"/>
    <cellStyle name="Normál 2 2 3 2" xfId="76" xr:uid="{00000000-0005-0000-0000-00000C000000}"/>
    <cellStyle name="Normál 2 2 3 3" xfId="50" xr:uid="{00000000-0005-0000-0000-00000D000000}"/>
    <cellStyle name="Normál 2 2 4" xfId="64" xr:uid="{00000000-0005-0000-0000-00000E000000}"/>
    <cellStyle name="Normál 2 2 5" xfId="38" xr:uid="{00000000-0005-0000-0000-00000F000000}"/>
    <cellStyle name="Normál 2 3" xfId="13" xr:uid="{00000000-0005-0000-0000-000010000000}"/>
    <cellStyle name="Normál 2 3 2" xfId="26" xr:uid="{00000000-0005-0000-0000-000011000000}"/>
    <cellStyle name="Normál 2 3 2 2" xfId="79" xr:uid="{00000000-0005-0000-0000-000012000000}"/>
    <cellStyle name="Normál 2 3 2 3" xfId="53" xr:uid="{00000000-0005-0000-0000-000013000000}"/>
    <cellStyle name="Normál 2 3 3" xfId="67" xr:uid="{00000000-0005-0000-0000-000014000000}"/>
    <cellStyle name="Normál 2 3 4" xfId="41" xr:uid="{00000000-0005-0000-0000-000015000000}"/>
    <cellStyle name="Normál 2 4" xfId="21" xr:uid="{00000000-0005-0000-0000-000016000000}"/>
    <cellStyle name="Normál 2 4 2" xfId="74" xr:uid="{00000000-0005-0000-0000-000017000000}"/>
    <cellStyle name="Normál 2 4 3" xfId="48" xr:uid="{00000000-0005-0000-0000-000018000000}"/>
    <cellStyle name="Normál 2 5" xfId="62" xr:uid="{00000000-0005-0000-0000-000019000000}"/>
    <cellStyle name="Normál 2 6" xfId="36" xr:uid="{00000000-0005-0000-0000-00001A000000}"/>
    <cellStyle name="Normál 3" xfId="9" xr:uid="{00000000-0005-0000-0000-00001B000000}"/>
    <cellStyle name="Normál 3 2" xfId="11" xr:uid="{00000000-0005-0000-0000-00001C000000}"/>
    <cellStyle name="Normál 3 2 2" xfId="16" xr:uid="{00000000-0005-0000-0000-00001D000000}"/>
    <cellStyle name="Normál 3 2 2 2" xfId="29" xr:uid="{00000000-0005-0000-0000-00001E000000}"/>
    <cellStyle name="Normál 3 2 2 2 2" xfId="82" xr:uid="{00000000-0005-0000-0000-00001F000000}"/>
    <cellStyle name="Normál 3 2 2 2 3" xfId="56" xr:uid="{00000000-0005-0000-0000-000020000000}"/>
    <cellStyle name="Normál 3 2 2 3" xfId="70" xr:uid="{00000000-0005-0000-0000-000021000000}"/>
    <cellStyle name="Normál 3 2 2 4" xfId="44" xr:uid="{00000000-0005-0000-0000-000022000000}"/>
    <cellStyle name="Normál 3 2 3" xfId="24" xr:uid="{00000000-0005-0000-0000-000023000000}"/>
    <cellStyle name="Normál 3 2 3 2" xfId="77" xr:uid="{00000000-0005-0000-0000-000024000000}"/>
    <cellStyle name="Normál 3 2 3 3" xfId="51" xr:uid="{00000000-0005-0000-0000-000025000000}"/>
    <cellStyle name="Normál 3 2 4" xfId="65" xr:uid="{00000000-0005-0000-0000-000026000000}"/>
    <cellStyle name="Normál 3 2 5" xfId="39" xr:uid="{00000000-0005-0000-0000-000027000000}"/>
    <cellStyle name="Normál 3 3" xfId="14" xr:uid="{00000000-0005-0000-0000-000028000000}"/>
    <cellStyle name="Normál 3 3 2" xfId="27" xr:uid="{00000000-0005-0000-0000-000029000000}"/>
    <cellStyle name="Normál 3 3 2 2" xfId="80" xr:uid="{00000000-0005-0000-0000-00002A000000}"/>
    <cellStyle name="Normál 3 3 2 3" xfId="54" xr:uid="{00000000-0005-0000-0000-00002B000000}"/>
    <cellStyle name="Normál 3 3 3" xfId="68" xr:uid="{00000000-0005-0000-0000-00002C000000}"/>
    <cellStyle name="Normál 3 3 4" xfId="42" xr:uid="{00000000-0005-0000-0000-00002D000000}"/>
    <cellStyle name="Normál 3 4" xfId="22" xr:uid="{00000000-0005-0000-0000-00002E000000}"/>
    <cellStyle name="Normál 3 4 2" xfId="75" xr:uid="{00000000-0005-0000-0000-00002F000000}"/>
    <cellStyle name="Normál 3 4 3" xfId="49" xr:uid="{00000000-0005-0000-0000-000030000000}"/>
    <cellStyle name="Normál 3 5" xfId="63" xr:uid="{00000000-0005-0000-0000-000031000000}"/>
    <cellStyle name="Normál 3 6" xfId="37" xr:uid="{00000000-0005-0000-0000-000032000000}"/>
    <cellStyle name="Schlecht" xfId="1" builtinId="27"/>
    <cellStyle name="Standard" xfId="0" builtinId="0"/>
    <cellStyle name="Standard 2" xfId="3" xr:uid="{00000000-0005-0000-0000-000035000000}"/>
    <cellStyle name="Standard 2 2" xfId="17" xr:uid="{00000000-0005-0000-0000-000036000000}"/>
    <cellStyle name="Standard 2 2 2" xfId="30" xr:uid="{00000000-0005-0000-0000-000037000000}"/>
    <cellStyle name="Standard 2 2 2 2" xfId="83" xr:uid="{00000000-0005-0000-0000-000038000000}"/>
    <cellStyle name="Standard 2 2 2 3" xfId="57" xr:uid="{00000000-0005-0000-0000-000039000000}"/>
    <cellStyle name="Standard 2 2 3" xfId="71" xr:uid="{00000000-0005-0000-0000-00003A000000}"/>
    <cellStyle name="Standard 2 2 4" xfId="45" xr:uid="{00000000-0005-0000-0000-00003B000000}"/>
    <cellStyle name="Standard 2 3" xfId="12" xr:uid="{00000000-0005-0000-0000-00003C000000}"/>
    <cellStyle name="Standard 2 3 2" xfId="25" xr:uid="{00000000-0005-0000-0000-00003D000000}"/>
    <cellStyle name="Standard 2 3 2 2" xfId="78" xr:uid="{00000000-0005-0000-0000-00003E000000}"/>
    <cellStyle name="Standard 2 3 2 3" xfId="52" xr:uid="{00000000-0005-0000-0000-00003F000000}"/>
    <cellStyle name="Standard 2 3 3" xfId="66" xr:uid="{00000000-0005-0000-0000-000040000000}"/>
    <cellStyle name="Standard 2 3 4" xfId="40" xr:uid="{00000000-0005-0000-0000-000041000000}"/>
    <cellStyle name="Standard 2 4" xfId="85" xr:uid="{00000000-0005-0000-0000-000042000000}"/>
    <cellStyle name="Standard 3" xfId="5" xr:uid="{00000000-0005-0000-0000-000043000000}"/>
    <cellStyle name="Standard 3 2" xfId="19" xr:uid="{00000000-0005-0000-0000-000044000000}"/>
    <cellStyle name="Standard 3 2 2" xfId="31" xr:uid="{00000000-0005-0000-0000-000045000000}"/>
    <cellStyle name="Standard 3 2 2 2" xfId="84" xr:uid="{00000000-0005-0000-0000-000046000000}"/>
    <cellStyle name="Standard 3 2 2 3" xfId="58" xr:uid="{00000000-0005-0000-0000-000047000000}"/>
    <cellStyle name="Standard 3 2 3" xfId="72" xr:uid="{00000000-0005-0000-0000-000048000000}"/>
    <cellStyle name="Standard 3 2 4" xfId="46" xr:uid="{00000000-0005-0000-0000-000049000000}"/>
    <cellStyle name="Standard 4" xfId="4" xr:uid="{00000000-0005-0000-0000-00004A000000}"/>
    <cellStyle name="Standard 4 2" xfId="6" xr:uid="{00000000-0005-0000-0000-00004B000000}"/>
    <cellStyle name="Standard 4 2 2" xfId="60" xr:uid="{00000000-0005-0000-0000-00004C000000}"/>
    <cellStyle name="Standard 4 2 3" xfId="34" xr:uid="{00000000-0005-0000-0000-00004D000000}"/>
    <cellStyle name="Standard 4 3" xfId="7" xr:uid="{00000000-0005-0000-0000-00004E000000}"/>
    <cellStyle name="Standard 4 3 2" xfId="61" xr:uid="{00000000-0005-0000-0000-00004F000000}"/>
    <cellStyle name="Standard 4 3 3" xfId="35" xr:uid="{00000000-0005-0000-0000-000050000000}"/>
    <cellStyle name="Standard 4 4" xfId="20" xr:uid="{00000000-0005-0000-0000-000051000000}"/>
    <cellStyle name="Standard 4 4 2" xfId="73" xr:uid="{00000000-0005-0000-0000-000052000000}"/>
    <cellStyle name="Standard 4 4 3" xfId="47" xr:uid="{00000000-0005-0000-0000-000053000000}"/>
    <cellStyle name="Standard 4 5" xfId="59" xr:uid="{00000000-0005-0000-0000-000054000000}"/>
    <cellStyle name="Standard 4 6" xfId="33" xr:uid="{00000000-0005-0000-0000-000055000000}"/>
  </cellStyles>
  <dxfs count="12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ont>
        <b/>
        <i val="0"/>
        <color rgb="FFFF0000"/>
      </font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fgColor rgb="FFC6EFCE"/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fgColor rgb="FFC6EFCE"/>
          <bgColor rgb="FFC6EFCE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EB9C"/>
      <color rgb="FFC6EFCE"/>
      <color rgb="FFBF0000"/>
      <color rgb="FFFFC7CE"/>
      <color rgb="FFC6EF9C"/>
      <color rgb="FF000000"/>
      <color rgb="FFF85662"/>
      <color rgb="FFACEEFE"/>
      <color rgb="FF82E6FE"/>
      <color rgb="FF5EE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54287</xdr:colOff>
      <xdr:row>39</xdr:row>
      <xdr:rowOff>31877</xdr:rowOff>
    </xdr:from>
    <xdr:ext cx="1182601" cy="788400"/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287" y="7634018"/>
          <a:ext cx="1194507" cy="788400"/>
        </a:xfrm>
        <a:prstGeom prst="rect">
          <a:avLst/>
        </a:prstGeom>
      </xdr:spPr>
    </xdr:pic>
    <xdr:clientData/>
  </xdr:oneCellAnchor>
  <xdr:oneCellAnchor>
    <xdr:from>
      <xdr:col>7</xdr:col>
      <xdr:colOff>19119</xdr:colOff>
      <xdr:row>39</xdr:row>
      <xdr:rowOff>31875</xdr:rowOff>
    </xdr:from>
    <xdr:ext cx="1182601" cy="788400"/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47869" y="7585200"/>
          <a:ext cx="1182601" cy="788400"/>
        </a:xfrm>
        <a:prstGeom prst="rect">
          <a:avLst/>
        </a:prstGeom>
      </xdr:spPr>
    </xdr:pic>
    <xdr:clientData/>
  </xdr:oneCellAnchor>
  <xdr:oneCellAnchor>
    <xdr:from>
      <xdr:col>15</xdr:col>
      <xdr:colOff>63010</xdr:colOff>
      <xdr:row>39</xdr:row>
      <xdr:rowOff>26685</xdr:rowOff>
    </xdr:from>
    <xdr:ext cx="769350" cy="788400"/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77660" y="7580010"/>
          <a:ext cx="769350" cy="788400"/>
        </a:xfrm>
        <a:prstGeom prst="rect">
          <a:avLst/>
        </a:prstGeom>
      </xdr:spPr>
    </xdr:pic>
    <xdr:clientData/>
  </xdr:oneCellAnchor>
  <xdr:oneCellAnchor>
    <xdr:from>
      <xdr:col>20</xdr:col>
      <xdr:colOff>150200</xdr:colOff>
      <xdr:row>39</xdr:row>
      <xdr:rowOff>51016</xdr:rowOff>
    </xdr:from>
    <xdr:ext cx="1144501" cy="788400"/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07850" y="7604341"/>
          <a:ext cx="1144501" cy="788400"/>
        </a:xfrm>
        <a:prstGeom prst="rect">
          <a:avLst/>
        </a:prstGeom>
      </xdr:spPr>
    </xdr:pic>
    <xdr:clientData/>
  </xdr:oneCellAnchor>
  <xdr:oneCellAnchor>
    <xdr:from>
      <xdr:col>27</xdr:col>
      <xdr:colOff>115033</xdr:colOff>
      <xdr:row>38</xdr:row>
      <xdr:rowOff>185868</xdr:rowOff>
    </xdr:from>
    <xdr:ext cx="1474351" cy="788400"/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77633" y="11072943"/>
          <a:ext cx="1474351" cy="788400"/>
        </a:xfrm>
        <a:prstGeom prst="rect">
          <a:avLst/>
        </a:prstGeom>
      </xdr:spPr>
    </xdr:pic>
    <xdr:clientData/>
  </xdr:oneCellAnchor>
  <xdr:oneCellAnchor>
    <xdr:from>
      <xdr:col>36</xdr:col>
      <xdr:colOff>19050</xdr:colOff>
      <xdr:row>39</xdr:row>
      <xdr:rowOff>23972</xdr:rowOff>
    </xdr:from>
    <xdr:ext cx="991850" cy="788400"/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05650" y="7577297"/>
          <a:ext cx="991850" cy="788400"/>
        </a:xfrm>
        <a:prstGeom prst="rect">
          <a:avLst/>
        </a:prstGeom>
      </xdr:spPr>
    </xdr:pic>
    <xdr:clientData/>
  </xdr:oneCellAnchor>
  <xdr:oneCellAnchor>
    <xdr:from>
      <xdr:col>0</xdr:col>
      <xdr:colOff>46962</xdr:colOff>
      <xdr:row>45</xdr:row>
      <xdr:rowOff>63561</xdr:rowOff>
    </xdr:from>
    <xdr:ext cx="1182601" cy="788400"/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962" y="8725708"/>
          <a:ext cx="1176998" cy="788400"/>
        </a:xfrm>
        <a:prstGeom prst="rect">
          <a:avLst/>
        </a:prstGeom>
      </xdr:spPr>
    </xdr:pic>
    <xdr:clientData/>
  </xdr:oneCellAnchor>
  <xdr:oneCellAnchor>
    <xdr:from>
      <xdr:col>7</xdr:col>
      <xdr:colOff>895</xdr:colOff>
      <xdr:row>45</xdr:row>
      <xdr:rowOff>60485</xdr:rowOff>
    </xdr:from>
    <xdr:ext cx="1182600" cy="788400"/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9645" y="8756810"/>
          <a:ext cx="1182600" cy="788400"/>
        </a:xfrm>
        <a:prstGeom prst="rect">
          <a:avLst/>
        </a:prstGeom>
      </xdr:spPr>
    </xdr:pic>
    <xdr:clientData/>
  </xdr:oneCellAnchor>
  <xdr:oneCellAnchor>
    <xdr:from>
      <xdr:col>13</xdr:col>
      <xdr:colOff>165679</xdr:colOff>
      <xdr:row>45</xdr:row>
      <xdr:rowOff>64117</xdr:rowOff>
    </xdr:from>
    <xdr:ext cx="1151644" cy="788400"/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94579" y="8760442"/>
          <a:ext cx="1151644" cy="788400"/>
        </a:xfrm>
        <a:prstGeom prst="rect">
          <a:avLst/>
        </a:prstGeom>
      </xdr:spPr>
    </xdr:pic>
    <xdr:clientData/>
  </xdr:oneCellAnchor>
  <xdr:oneCellAnchor>
    <xdr:from>
      <xdr:col>20</xdr:col>
      <xdr:colOff>74734</xdr:colOff>
      <xdr:row>45</xdr:row>
      <xdr:rowOff>60515</xdr:rowOff>
    </xdr:from>
    <xdr:ext cx="1144501" cy="788400"/>
    <xdr:pic>
      <xdr:nvPicPr>
        <xdr:cNvPr id="15" name="Grafi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2384" y="8756840"/>
          <a:ext cx="1144501" cy="788400"/>
        </a:xfrm>
        <a:prstGeom prst="rect">
          <a:avLst/>
        </a:prstGeom>
      </xdr:spPr>
    </xdr:pic>
    <xdr:clientData/>
  </xdr:oneCellAnchor>
  <xdr:oneCellAnchor>
    <xdr:from>
      <xdr:col>26</xdr:col>
      <xdr:colOff>228830</xdr:colOff>
      <xdr:row>45</xdr:row>
      <xdr:rowOff>88556</xdr:rowOff>
    </xdr:from>
    <xdr:ext cx="1304534" cy="788400"/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630" y="8784881"/>
          <a:ext cx="1304534" cy="788400"/>
        </a:xfrm>
        <a:prstGeom prst="rect">
          <a:avLst/>
        </a:prstGeom>
      </xdr:spPr>
    </xdr:pic>
    <xdr:clientData/>
  </xdr:oneCellAnchor>
  <xdr:oneCellAnchor>
    <xdr:from>
      <xdr:col>35</xdr:col>
      <xdr:colOff>123825</xdr:colOff>
      <xdr:row>45</xdr:row>
      <xdr:rowOff>89941</xdr:rowOff>
    </xdr:from>
    <xdr:ext cx="1308268" cy="788400"/>
    <xdr:pic>
      <xdr:nvPicPr>
        <xdr:cNvPr id="17" name="Grafi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2775" y="8786266"/>
          <a:ext cx="1308268" cy="788400"/>
        </a:xfrm>
        <a:prstGeom prst="rect">
          <a:avLst/>
        </a:prstGeom>
      </xdr:spPr>
    </xdr:pic>
    <xdr:clientData/>
  </xdr:oneCellAnchor>
  <xdr:twoCellAnchor>
    <xdr:from>
      <xdr:col>7</xdr:col>
      <xdr:colOff>152400</xdr:colOff>
      <xdr:row>23</xdr:row>
      <xdr:rowOff>133350</xdr:rowOff>
    </xdr:from>
    <xdr:to>
      <xdr:col>8</xdr:col>
      <xdr:colOff>154369</xdr:colOff>
      <xdr:row>23</xdr:row>
      <xdr:rowOff>133350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581150" y="7058025"/>
          <a:ext cx="23056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36</xdr:row>
      <xdr:rowOff>133350</xdr:rowOff>
    </xdr:from>
    <xdr:to>
      <xdr:col>8</xdr:col>
      <xdr:colOff>154369</xdr:colOff>
      <xdr:row>36</xdr:row>
      <xdr:rowOff>133350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581150" y="6772275"/>
          <a:ext cx="23056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10A47E99-E54D-4FB9-8402-CAB2DE304A73}"/>
            </a:ext>
          </a:extLst>
        </xdr:cNvPr>
        <xdr:cNvSpPr txBox="1"/>
      </xdr:nvSpPr>
      <xdr:spPr>
        <a:xfrm>
          <a:off x="0" y="0"/>
          <a:ext cx="811530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tIns="36000" bIns="36000" rtlCol="0" anchor="ctr"/>
        <a:lstStyle/>
        <a:p>
          <a:pPr algn="ctr"/>
          <a:r>
            <a:rPr lang="de-CH" sz="2400" b="1"/>
            <a:t>Bestellformular</a:t>
          </a:r>
          <a:r>
            <a:rPr lang="de-CH" sz="2400" b="1" baseline="0"/>
            <a:t> </a:t>
          </a:r>
          <a:r>
            <a:rPr lang="de-CH" sz="2400" b="1" baseline="0">
              <a:solidFill>
                <a:schemeClr val="accent1"/>
              </a:solidFill>
            </a:rPr>
            <a:t>euro RSH/RSV Bewehrungsanschlüsse</a:t>
          </a:r>
        </a:p>
        <a:p>
          <a:pPr algn="ctr"/>
          <a:r>
            <a:rPr lang="de-CH" sz="1800" b="1" baseline="0">
              <a:solidFill>
                <a:schemeClr val="accent1"/>
              </a:solidFill>
            </a:rPr>
            <a:t>Sonderprodukte</a:t>
          </a:r>
          <a:endParaRPr lang="de-CH" sz="1800" b="1">
            <a:solidFill>
              <a:schemeClr val="accent1"/>
            </a:solidFill>
          </a:endParaRPr>
        </a:p>
      </xdr:txBody>
    </xdr:sp>
    <xdr:clientData/>
  </xdr:twoCellAnchor>
  <xdr:twoCellAnchor editAs="oneCell">
    <xdr:from>
      <xdr:col>0</xdr:col>
      <xdr:colOff>104775</xdr:colOff>
      <xdr:row>63</xdr:row>
      <xdr:rowOff>85725</xdr:rowOff>
    </xdr:from>
    <xdr:to>
      <xdr:col>12</xdr:col>
      <xdr:colOff>10875</xdr:colOff>
      <xdr:row>64</xdr:row>
      <xdr:rowOff>217125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17D65C6D-78F9-4BD2-BA64-EB068C582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4449425"/>
          <a:ext cx="2344500" cy="360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11." displayName="B11." ref="B20:B62" totalsRowShown="0" headerRowDxfId="95" dataDxfId="94">
  <autoFilter ref="B20:B62" xr:uid="{00000000-0009-0000-0100-000001000000}"/>
  <tableColumns count="1">
    <tableColumn id="1" xr3:uid="{00000000-0010-0000-0000-000001000000}" name="B11." dataDxfId="9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Af14." displayName="Af14." ref="U21:U27" totalsRowShown="0" headerRowDxfId="68" dataDxfId="67">
  <autoFilter ref="U21:U27" xr:uid="{00000000-0009-0000-0100-00000B000000}"/>
  <tableColumns count="1">
    <tableColumn id="1" xr3:uid="{00000000-0010-0000-0900-000001000000}" name="Af14." dataDxfId="6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Cf8." displayName="Cf8." ref="R31:R39" totalsRowShown="0" headerRowDxfId="65" dataDxfId="64">
  <autoFilter ref="R31:R39" xr:uid="{00000000-0009-0000-0100-00000C000000}"/>
  <tableColumns count="1">
    <tableColumn id="1" xr3:uid="{00000000-0010-0000-0A00-000001000000}" name="Cf8." dataDxfId="6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Cf10." displayName="Cf10." ref="S31:S39" totalsRowShown="0" headerRowDxfId="62" dataDxfId="61">
  <autoFilter ref="S31:S39" xr:uid="{00000000-0009-0000-0100-00000D000000}"/>
  <tableColumns count="1">
    <tableColumn id="1" xr3:uid="{00000000-0010-0000-0B00-000001000000}" name="Cf10." dataDxfId="6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Cf12." displayName="Cf12." ref="T31:T39" totalsRowShown="0" headerRowDxfId="59" dataDxfId="58">
  <autoFilter ref="T31:T39" xr:uid="{00000000-0009-0000-0100-00000E000000}"/>
  <tableColumns count="1">
    <tableColumn id="1" xr3:uid="{00000000-0010-0000-0C00-000001000000}" name="Cf12." dataDxfId="5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Cf14." displayName="Cf14." ref="U31:U39" totalsRowShown="0" headerRowDxfId="56" dataDxfId="55">
  <autoFilter ref="U31:U39" xr:uid="{00000000-0009-0000-0100-00000F000000}"/>
  <tableColumns count="1">
    <tableColumn id="1" xr3:uid="{00000000-0010-0000-0D00-000001000000}" name="Cf14." dataDxfId="5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CCf8." displayName="CCf8." ref="R41:R47" totalsRowShown="0" headerRowDxfId="53" dataDxfId="52">
  <autoFilter ref="R41:R47" xr:uid="{00000000-0009-0000-0100-000010000000}"/>
  <tableColumns count="1">
    <tableColumn id="1" xr3:uid="{00000000-0010-0000-0E00-000001000000}" name="CCf8." dataDxfId="51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F000000}" name="CCf10." displayName="CCf10." ref="S41:S47" totalsRowShown="0" headerRowDxfId="50" dataDxfId="49">
  <autoFilter ref="S41:S47" xr:uid="{00000000-0009-0000-0100-000011000000}"/>
  <tableColumns count="1">
    <tableColumn id="1" xr3:uid="{00000000-0010-0000-0F00-000001000000}" name="CCf10." dataDxfId="48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0000000}" name="CCf12." displayName="CCf12." ref="T41:T47" totalsRowShown="0" headerRowDxfId="47" dataDxfId="46">
  <autoFilter ref="T41:T47" xr:uid="{00000000-0009-0000-0100-000012000000}"/>
  <tableColumns count="1">
    <tableColumn id="1" xr3:uid="{00000000-0010-0000-1000-000001000000}" name="CCf12." dataDxfId="4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1000000}" name="CCf14." displayName="CCf14." ref="U41:U47" totalsRowShown="0" headerRowDxfId="44" dataDxfId="43">
  <autoFilter ref="U41:U47" xr:uid="{00000000-0009-0000-0100-000013000000}"/>
  <tableColumns count="1">
    <tableColumn id="1" xr3:uid="{00000000-0010-0000-1100-000001000000}" name="CCf14." dataDxfId="4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2000000}" name="Bf8." displayName="Bf8." ref="R49:R57" totalsRowShown="0" headerRowDxfId="41" dataDxfId="40">
  <autoFilter ref="R49:R57" xr:uid="{00000000-0009-0000-0100-000014000000}"/>
  <tableColumns count="1">
    <tableColumn id="1" xr3:uid="{00000000-0010-0000-1200-000001000000}" name="Bf8." dataDxfId="3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13." displayName="B13." ref="D20:D58" totalsRowShown="0" headerRowDxfId="92" dataDxfId="91">
  <autoFilter ref="D20:D58" xr:uid="{00000000-0009-0000-0100-000002000000}"/>
  <tableColumns count="1">
    <tableColumn id="1" xr3:uid="{00000000-0010-0000-0100-000001000000}" name="B13." dataDxfId="90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3000000}" name="Bf10." displayName="Bf10." ref="S49:S57" totalsRowShown="0" headerRowDxfId="38" dataDxfId="37">
  <autoFilter ref="S49:S57" xr:uid="{00000000-0009-0000-0100-000015000000}"/>
  <tableColumns count="1">
    <tableColumn id="1" xr3:uid="{00000000-0010-0000-1300-000001000000}" name="Bf10." dataDxfId="36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4000000}" name="Bf12." displayName="Bf12." ref="T49:T57" totalsRowShown="0" headerRowDxfId="35" dataDxfId="34">
  <autoFilter ref="T49:T57" xr:uid="{00000000-0009-0000-0100-000016000000}"/>
  <tableColumns count="1">
    <tableColumn id="1" xr3:uid="{00000000-0010-0000-1400-000001000000}" name="Bf12." dataDxfId="33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5000000}" name="Bf14." displayName="Bf14." ref="U49:U57" totalsRowShown="0" headerRowDxfId="32" dataDxfId="31">
  <autoFilter ref="U49:U57" xr:uid="{00000000-0009-0000-0100-000017000000}"/>
  <tableColumns count="1">
    <tableColumn id="1" xr3:uid="{00000000-0010-0000-1500-000001000000}" name="Bf14." dataDxfId="30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16000000}" name="B23." displayName="B23." ref="N20:N38" totalsRowShown="0" headerRowDxfId="29" dataDxfId="28">
  <autoFilter ref="N20:N38" xr:uid="{00000000-0009-0000-0100-000003000000}"/>
  <tableColumns count="1">
    <tableColumn id="1" xr3:uid="{00000000-0010-0000-1600-000001000000}" name="B23." dataDxfId="27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B25." displayName="B25." ref="P20:P34" totalsRowShown="0" headerRowDxfId="26" dataDxfId="25">
  <autoFilter ref="P20:P34" xr:uid="{00000000-0009-0000-0100-000018000000}"/>
  <tableColumns count="1">
    <tableColumn id="1" xr3:uid="{00000000-0010-0000-1700-000001000000}" name="B25." dataDxfId="24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8000000}" name="VAf8." displayName="VAf8." ref="R12:R16" totalsRowShown="0" headerRowDxfId="23" dataDxfId="22">
  <autoFilter ref="R12:R16" xr:uid="{00000000-0009-0000-0100-00001F000000}"/>
  <tableColumns count="1">
    <tableColumn id="1" xr3:uid="{00000000-0010-0000-1800-000001000000}" name="VAf8." dataDxfId="21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9000000}" name="VAf10." displayName="VAf10." ref="S12:S16" totalsRowShown="0" headerRowDxfId="20" dataDxfId="19">
  <autoFilter ref="S12:S16" xr:uid="{00000000-0009-0000-0100-000020000000}"/>
  <tableColumns count="1">
    <tableColumn id="1" xr3:uid="{00000000-0010-0000-1900-000001000000}" name="VAf10." dataDxfId="18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A000000}" name="VAf12." displayName="VAf12." ref="T12:T15" totalsRowShown="0" headerRowDxfId="17" dataDxfId="16">
  <autoFilter ref="T12:T15" xr:uid="{00000000-0009-0000-0100-000021000000}"/>
  <tableColumns count="1">
    <tableColumn id="1" xr3:uid="{00000000-0010-0000-1A00-000001000000}" name="VAf12." dataDxfId="15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1B000000}" name="VAf14." displayName="VAf14." ref="U12:U15" totalsRowShown="0" headerRowDxfId="14" dataDxfId="13">
  <autoFilter ref="U12:U15" xr:uid="{00000000-0009-0000-0100-000022000000}"/>
  <tableColumns count="1">
    <tableColumn id="1" xr3:uid="{00000000-0010-0000-1B00-000001000000}" name="VAf14." dataDxfId="12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1C000000}" name="VCCf8." displayName="VCCf8." ref="R18:R21" totalsRowShown="0" headerRowDxfId="11" dataDxfId="10">
  <autoFilter ref="R18:R21" xr:uid="{00000000-0009-0000-0100-000027000000}"/>
  <tableColumns count="1">
    <tableColumn id="1" xr3:uid="{00000000-0010-0000-1C00-000001000000}" name="VCCf8." dataDxfId="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B15." displayName="B15." ref="F20:F54" totalsRowShown="0" headerRowDxfId="89" dataDxfId="88">
  <autoFilter ref="F20:F54" xr:uid="{00000000-0009-0000-0100-000004000000}"/>
  <tableColumns count="1">
    <tableColumn id="1" xr3:uid="{00000000-0010-0000-0200-000001000000}" name="B15." dataDxfId="87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1D000000}" name="VCCf10." displayName="VCCf10." ref="S18:S21" totalsRowShown="0" headerRowDxfId="8" dataDxfId="7">
  <autoFilter ref="S18:S21" xr:uid="{00000000-0009-0000-0100-000028000000}"/>
  <tableColumns count="1">
    <tableColumn id="1" xr3:uid="{00000000-0010-0000-1D00-000001000000}" name="VCCf10." dataDxfId="6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1E000000}" name="VCCf12." displayName="VCCf12." ref="T18:T20" totalsRowShown="0" headerRowDxfId="5" dataDxfId="4">
  <autoFilter ref="T18:T20" xr:uid="{00000000-0009-0000-0100-000029000000}"/>
  <tableColumns count="1">
    <tableColumn id="1" xr3:uid="{00000000-0010-0000-1E00-000001000000}" name="VCCf12." dataDxfId="3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1F000000}" name="VCCf14." displayName="VCCf14." ref="U18:U20" totalsRowShown="0" headerRowDxfId="2" dataDxfId="1">
  <autoFilter ref="U18:U20" xr:uid="{00000000-0009-0000-0100-00002A000000}"/>
  <tableColumns count="1">
    <tableColumn id="1" xr3:uid="{00000000-0010-0000-1F00-000001000000}" name="VCCf14." dataDxfId="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B17." displayName="B17." ref="H20:H50" totalsRowShown="0" headerRowDxfId="86" dataDxfId="85">
  <autoFilter ref="H20:H50" xr:uid="{00000000-0009-0000-0100-000005000000}"/>
  <tableColumns count="1">
    <tableColumn id="1" xr3:uid="{00000000-0010-0000-0300-000001000000}" name="B17." dataDxfId="8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B19." displayName="B19." ref="J20:J46" totalsRowShown="0" headerRowDxfId="83" dataDxfId="82">
  <autoFilter ref="J20:J46" xr:uid="{00000000-0009-0000-0100-000006000000}"/>
  <tableColumns count="1">
    <tableColumn id="1" xr3:uid="{00000000-0010-0000-0400-000001000000}" name="B19." dataDxfId="8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B21." displayName="B21." ref="L20:L42" totalsRowShown="0" headerRowDxfId="80" dataDxfId="79">
  <autoFilter ref="L20:L42" xr:uid="{00000000-0009-0000-0100-000007000000}"/>
  <tableColumns count="1">
    <tableColumn id="1" xr3:uid="{00000000-0010-0000-0500-000001000000}" name="B21." dataDxfId="7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Af8." displayName="Af8." ref="R21:R29" totalsRowShown="0" headerRowDxfId="77" dataDxfId="76">
  <autoFilter ref="R21:R29" xr:uid="{00000000-0009-0000-0100-000008000000}"/>
  <tableColumns count="1">
    <tableColumn id="1" xr3:uid="{00000000-0010-0000-0600-000001000000}" name="Af8." dataDxfId="7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Af10." displayName="Af10." ref="S21:S29" totalsRowShown="0" headerRowDxfId="74" dataDxfId="73">
  <autoFilter ref="S21:S29" xr:uid="{00000000-0009-0000-0100-000009000000}"/>
  <tableColumns count="1">
    <tableColumn id="1" xr3:uid="{00000000-0010-0000-0700-000001000000}" name="Af10." dataDxfId="7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Af12." displayName="Af12." ref="T21:T28" totalsRowShown="0" headerRowDxfId="71" dataDxfId="70">
  <autoFilter ref="T21:T28" xr:uid="{00000000-0009-0000-0100-00000A000000}"/>
  <tableColumns count="1">
    <tableColumn id="1" xr3:uid="{00000000-0010-0000-0800-000001000000}" name="Af12." dataDxfId="6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1.xml"/><Relationship Id="rId3" Type="http://schemas.openxmlformats.org/officeDocument/2006/relationships/table" Target="../tables/table26.xml"/><Relationship Id="rId7" Type="http://schemas.openxmlformats.org/officeDocument/2006/relationships/table" Target="../tables/table30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29.xml"/><Relationship Id="rId5" Type="http://schemas.openxmlformats.org/officeDocument/2006/relationships/table" Target="../tables/table28.xml"/><Relationship Id="rId4" Type="http://schemas.openxmlformats.org/officeDocument/2006/relationships/table" Target="../tables/table27.xml"/><Relationship Id="rId9" Type="http://schemas.openxmlformats.org/officeDocument/2006/relationships/table" Target="../tables/table3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BS68"/>
  <sheetViews>
    <sheetView showGridLines="0" showRowColHeaders="0" tabSelected="1" zoomScaleNormal="100" zoomScaleSheetLayoutView="85" zoomScalePageLayoutView="85" workbookViewId="0">
      <selection activeCell="A3" sqref="A3:J3"/>
    </sheetView>
  </sheetViews>
  <sheetFormatPr baseColWidth="10" defaultColWidth="0" defaultRowHeight="15" customHeight="1" zeroHeight="1" x14ac:dyDescent="0.25"/>
  <cols>
    <col min="1" max="2" width="3.42578125" style="64" customWidth="1"/>
    <col min="3" max="4" width="3.7109375" style="64" customWidth="1"/>
    <col min="5" max="5" width="0.85546875" style="64" customWidth="1"/>
    <col min="6" max="6" width="3.42578125" style="64" customWidth="1"/>
    <col min="7" max="7" width="3.42578125" style="65" customWidth="1"/>
    <col min="8" max="9" width="3.42578125" style="64" customWidth="1"/>
    <col min="10" max="10" width="0.85546875" style="64" customWidth="1"/>
    <col min="11" max="14" width="3.42578125" style="64" customWidth="1"/>
    <col min="15" max="15" width="0.85546875" style="65" customWidth="1"/>
    <col min="16" max="19" width="3.42578125" style="64" customWidth="1"/>
    <col min="20" max="20" width="3.42578125" style="65" customWidth="1"/>
    <col min="21" max="25" width="3.42578125" style="64" customWidth="1"/>
    <col min="26" max="26" width="0.85546875" style="64" customWidth="1"/>
    <col min="27" max="27" width="4" style="65" customWidth="1"/>
    <col min="28" max="28" width="4" style="64" customWidth="1"/>
    <col min="29" max="32" width="3.7109375" style="64" customWidth="1"/>
    <col min="33" max="33" width="0.85546875" style="64" customWidth="1"/>
    <col min="34" max="41" width="3.7109375" style="64" customWidth="1"/>
    <col min="42" max="42" width="0.140625" style="64" customWidth="1"/>
    <col min="43" max="43" width="6.140625" style="64" hidden="1" customWidth="1"/>
    <col min="44" max="47" width="7.85546875" style="64" hidden="1" customWidth="1"/>
    <col min="48" max="48" width="1.42578125" style="64" hidden="1" customWidth="1"/>
    <col min="49" max="65" width="6.85546875" style="64" hidden="1" customWidth="1"/>
    <col min="66" max="68" width="8.42578125" style="64" hidden="1" customWidth="1"/>
    <col min="69" max="70" width="6.85546875" style="64" hidden="1" customWidth="1"/>
    <col min="71" max="71" width="3.140625" style="64" hidden="1" customWidth="1"/>
    <col min="72" max="16384" width="11.42578125" style="64" hidden="1"/>
  </cols>
  <sheetData>
    <row r="1" spans="1:70" s="13" customFormat="1" ht="54.95" customHeight="1" x14ac:dyDescent="0.25">
      <c r="A1" s="6"/>
      <c r="B1" s="6"/>
      <c r="C1" s="6"/>
      <c r="D1" s="6"/>
      <c r="E1" s="6"/>
      <c r="F1" s="6"/>
      <c r="G1" s="9"/>
      <c r="H1" s="6"/>
      <c r="I1" s="15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4"/>
      <c r="AK1" s="304"/>
      <c r="AM1" s="291" t="s">
        <v>168</v>
      </c>
      <c r="AN1" s="291"/>
      <c r="AO1" s="291"/>
    </row>
    <row r="2" spans="1:70" s="37" customFormat="1" ht="20.100000000000001" customHeight="1" x14ac:dyDescent="0.25">
      <c r="A2" s="255" t="s">
        <v>43</v>
      </c>
      <c r="B2" s="269"/>
      <c r="C2" s="269"/>
      <c r="D2" s="269"/>
      <c r="E2" s="269"/>
      <c r="F2" s="269"/>
      <c r="G2" s="269"/>
      <c r="H2" s="269"/>
      <c r="I2" s="269"/>
      <c r="J2" s="269"/>
      <c r="K2" s="253" t="s">
        <v>14</v>
      </c>
      <c r="L2" s="254"/>
      <c r="M2" s="254"/>
      <c r="N2" s="254"/>
      <c r="O2" s="254"/>
      <c r="P2" s="254"/>
      <c r="Q2" s="254"/>
      <c r="R2" s="254"/>
      <c r="S2" s="254"/>
      <c r="T2" s="255"/>
      <c r="U2" s="253" t="s">
        <v>3</v>
      </c>
      <c r="V2" s="254"/>
      <c r="W2" s="254"/>
      <c r="X2" s="254"/>
      <c r="Y2" s="254"/>
      <c r="Z2" s="254"/>
      <c r="AA2" s="254"/>
      <c r="AB2" s="254"/>
      <c r="AC2" s="254"/>
      <c r="AD2" s="255"/>
      <c r="AE2" s="253" t="s">
        <v>4</v>
      </c>
      <c r="AF2" s="254"/>
      <c r="AG2" s="254"/>
      <c r="AH2" s="254"/>
      <c r="AI2" s="254"/>
      <c r="AJ2" s="254"/>
      <c r="AK2" s="255"/>
      <c r="AL2" s="253" t="s">
        <v>5</v>
      </c>
      <c r="AM2" s="254"/>
      <c r="AN2" s="254"/>
      <c r="AO2" s="254"/>
      <c r="AP2" s="33"/>
    </row>
    <row r="3" spans="1:70" s="13" customFormat="1" ht="20.100000000000001" customHeight="1" x14ac:dyDescent="0.25">
      <c r="A3" s="286"/>
      <c r="B3" s="251"/>
      <c r="C3" s="251"/>
      <c r="D3" s="251"/>
      <c r="E3" s="251"/>
      <c r="F3" s="251"/>
      <c r="G3" s="251"/>
      <c r="H3" s="251"/>
      <c r="I3" s="251"/>
      <c r="J3" s="251"/>
      <c r="K3" s="299"/>
      <c r="L3" s="295"/>
      <c r="M3" s="295"/>
      <c r="N3" s="295"/>
      <c r="O3" s="295"/>
      <c r="P3" s="295"/>
      <c r="Q3" s="295"/>
      <c r="R3" s="295"/>
      <c r="S3" s="295"/>
      <c r="T3" s="308"/>
      <c r="U3" s="299"/>
      <c r="V3" s="300"/>
      <c r="W3" s="300"/>
      <c r="X3" s="300"/>
      <c r="Y3" s="300"/>
      <c r="Z3" s="300"/>
      <c r="AA3" s="300"/>
      <c r="AB3" s="300"/>
      <c r="AC3" s="300"/>
      <c r="AD3" s="301"/>
      <c r="AE3" s="296"/>
      <c r="AF3" s="297"/>
      <c r="AG3" s="297"/>
      <c r="AH3" s="297"/>
      <c r="AI3" s="297"/>
      <c r="AJ3" s="297"/>
      <c r="AK3" s="298"/>
      <c r="AL3" s="252"/>
      <c r="AM3" s="295"/>
      <c r="AN3" s="295"/>
      <c r="AO3" s="295"/>
    </row>
    <row r="4" spans="1:70" s="37" customFormat="1" ht="20.100000000000001" customHeight="1" x14ac:dyDescent="0.25">
      <c r="A4" s="255" t="s">
        <v>2</v>
      </c>
      <c r="B4" s="269"/>
      <c r="C4" s="269"/>
      <c r="D4" s="269"/>
      <c r="E4" s="269"/>
      <c r="F4" s="269"/>
      <c r="G4" s="269"/>
      <c r="H4" s="269"/>
      <c r="I4" s="269"/>
      <c r="J4" s="269"/>
      <c r="K4" s="253" t="s">
        <v>8</v>
      </c>
      <c r="L4" s="254"/>
      <c r="M4" s="254"/>
      <c r="N4" s="254"/>
      <c r="O4" s="254"/>
      <c r="P4" s="254"/>
      <c r="Q4" s="254"/>
      <c r="R4" s="254"/>
      <c r="S4" s="254"/>
      <c r="T4" s="255"/>
      <c r="U4" s="253" t="s">
        <v>11</v>
      </c>
      <c r="V4" s="254"/>
      <c r="W4" s="254"/>
      <c r="X4" s="254"/>
      <c r="Y4" s="254"/>
      <c r="Z4" s="254"/>
      <c r="AA4" s="254"/>
      <c r="AB4" s="254"/>
      <c r="AC4" s="254"/>
      <c r="AD4" s="255"/>
      <c r="AE4" s="253" t="s">
        <v>12</v>
      </c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33"/>
    </row>
    <row r="5" spans="1:70" s="13" customFormat="1" ht="20.100000000000001" customHeight="1" x14ac:dyDescent="0.25">
      <c r="A5" s="280"/>
      <c r="B5" s="281"/>
      <c r="C5" s="281"/>
      <c r="D5" s="281"/>
      <c r="E5" s="281"/>
      <c r="F5" s="281"/>
      <c r="G5" s="281"/>
      <c r="H5" s="281"/>
      <c r="I5" s="281"/>
      <c r="J5" s="282"/>
      <c r="K5" s="292"/>
      <c r="L5" s="305"/>
      <c r="M5" s="305"/>
      <c r="N5" s="305"/>
      <c r="O5" s="305"/>
      <c r="P5" s="305"/>
      <c r="Q5" s="305"/>
      <c r="R5" s="305"/>
      <c r="S5" s="305"/>
      <c r="T5" s="306"/>
      <c r="U5" s="292"/>
      <c r="V5" s="293"/>
      <c r="W5" s="293"/>
      <c r="X5" s="293"/>
      <c r="Y5" s="293"/>
      <c r="Z5" s="293"/>
      <c r="AA5" s="293"/>
      <c r="AB5" s="293"/>
      <c r="AC5" s="293"/>
      <c r="AD5" s="302"/>
      <c r="AE5" s="292"/>
      <c r="AF5" s="293"/>
      <c r="AG5" s="293"/>
      <c r="AH5" s="293"/>
      <c r="AI5" s="293"/>
      <c r="AJ5" s="293"/>
      <c r="AK5" s="293"/>
      <c r="AL5" s="293"/>
      <c r="AM5" s="293"/>
      <c r="AN5" s="293"/>
      <c r="AO5" s="293"/>
    </row>
    <row r="6" spans="1:70" s="13" customFormat="1" ht="20.100000000000001" customHeight="1" x14ac:dyDescent="0.25">
      <c r="A6" s="255" t="s">
        <v>13</v>
      </c>
      <c r="B6" s="269"/>
      <c r="C6" s="269"/>
      <c r="D6" s="269"/>
      <c r="E6" s="269"/>
      <c r="F6" s="269"/>
      <c r="G6" s="269"/>
      <c r="H6" s="269"/>
      <c r="I6" s="269"/>
      <c r="J6" s="253"/>
      <c r="K6" s="307"/>
      <c r="L6" s="305"/>
      <c r="M6" s="305"/>
      <c r="N6" s="305"/>
      <c r="O6" s="305"/>
      <c r="P6" s="305"/>
      <c r="Q6" s="305"/>
      <c r="R6" s="305"/>
      <c r="S6" s="305"/>
      <c r="T6" s="306"/>
      <c r="U6" s="294"/>
      <c r="V6" s="293"/>
      <c r="W6" s="293"/>
      <c r="X6" s="293"/>
      <c r="Y6" s="293"/>
      <c r="Z6" s="293"/>
      <c r="AA6" s="293"/>
      <c r="AB6" s="293"/>
      <c r="AC6" s="293"/>
      <c r="AD6" s="302"/>
      <c r="AE6" s="294"/>
      <c r="AF6" s="293"/>
      <c r="AG6" s="293"/>
      <c r="AH6" s="293"/>
      <c r="AI6" s="293"/>
      <c r="AJ6" s="293"/>
      <c r="AK6" s="293"/>
      <c r="AL6" s="293"/>
      <c r="AM6" s="293"/>
      <c r="AN6" s="293"/>
      <c r="AO6" s="293"/>
    </row>
    <row r="7" spans="1:70" s="13" customFormat="1" ht="20.100000000000001" customHeight="1" x14ac:dyDescent="0.25">
      <c r="A7" s="250"/>
      <c r="B7" s="251"/>
      <c r="C7" s="251"/>
      <c r="D7" s="251"/>
      <c r="E7" s="251"/>
      <c r="F7" s="251"/>
      <c r="G7" s="251"/>
      <c r="H7" s="251"/>
      <c r="I7" s="251"/>
      <c r="J7" s="252"/>
      <c r="K7" s="307"/>
      <c r="L7" s="305"/>
      <c r="M7" s="305"/>
      <c r="N7" s="305"/>
      <c r="O7" s="305"/>
      <c r="P7" s="305"/>
      <c r="Q7" s="305"/>
      <c r="R7" s="305"/>
      <c r="S7" s="305"/>
      <c r="T7" s="306"/>
      <c r="U7" s="294"/>
      <c r="V7" s="293"/>
      <c r="W7" s="293"/>
      <c r="X7" s="293"/>
      <c r="Y7" s="293"/>
      <c r="Z7" s="293"/>
      <c r="AA7" s="293"/>
      <c r="AB7" s="293"/>
      <c r="AC7" s="293"/>
      <c r="AD7" s="302"/>
      <c r="AE7" s="294"/>
      <c r="AF7" s="293"/>
      <c r="AG7" s="293"/>
      <c r="AH7" s="293"/>
      <c r="AI7" s="293"/>
      <c r="AJ7" s="293"/>
      <c r="AK7" s="293"/>
      <c r="AL7" s="293"/>
      <c r="AM7" s="293"/>
      <c r="AN7" s="293"/>
      <c r="AO7" s="293"/>
    </row>
    <row r="8" spans="1:70" s="37" customFormat="1" ht="20.100000000000001" customHeight="1" x14ac:dyDescent="0.25">
      <c r="A8" s="255" t="s">
        <v>9</v>
      </c>
      <c r="B8" s="269"/>
      <c r="C8" s="269"/>
      <c r="D8" s="269"/>
      <c r="E8" s="269"/>
      <c r="F8" s="269"/>
      <c r="G8" s="269"/>
      <c r="H8" s="269"/>
      <c r="I8" s="269"/>
      <c r="J8" s="253"/>
      <c r="K8" s="254" t="s">
        <v>7</v>
      </c>
      <c r="L8" s="254"/>
      <c r="M8" s="254"/>
      <c r="N8" s="254"/>
      <c r="O8" s="254"/>
      <c r="P8" s="254"/>
      <c r="Q8" s="254"/>
      <c r="R8" s="254"/>
      <c r="S8" s="254"/>
      <c r="T8" s="255"/>
      <c r="U8" s="253" t="s">
        <v>10</v>
      </c>
      <c r="V8" s="254"/>
      <c r="W8" s="254"/>
      <c r="X8" s="254"/>
      <c r="Y8" s="254"/>
      <c r="Z8" s="254"/>
      <c r="AA8" s="254"/>
      <c r="AB8" s="254"/>
      <c r="AC8" s="254"/>
      <c r="AD8" s="255"/>
      <c r="AE8" s="253" t="s">
        <v>6</v>
      </c>
      <c r="AF8" s="254"/>
      <c r="AG8" s="254"/>
      <c r="AH8" s="254"/>
      <c r="AI8" s="254"/>
      <c r="AJ8" s="254"/>
      <c r="AK8" s="254"/>
      <c r="AL8" s="254"/>
      <c r="AM8" s="254"/>
      <c r="AN8" s="254"/>
      <c r="AO8" s="254"/>
    </row>
    <row r="9" spans="1:70" s="13" customFormat="1" ht="20.100000000000001" customHeight="1" x14ac:dyDescent="0.25">
      <c r="A9" s="250"/>
      <c r="B9" s="251"/>
      <c r="C9" s="251"/>
      <c r="D9" s="251"/>
      <c r="E9" s="251"/>
      <c r="F9" s="251"/>
      <c r="G9" s="251"/>
      <c r="H9" s="251"/>
      <c r="I9" s="251"/>
      <c r="J9" s="252"/>
      <c r="K9" s="292"/>
      <c r="L9" s="305"/>
      <c r="M9" s="305"/>
      <c r="N9" s="305"/>
      <c r="O9" s="305"/>
      <c r="P9" s="305"/>
      <c r="Q9" s="305"/>
      <c r="R9" s="305"/>
      <c r="S9" s="305"/>
      <c r="T9" s="306"/>
      <c r="U9" s="292"/>
      <c r="V9" s="293"/>
      <c r="W9" s="293"/>
      <c r="X9" s="293"/>
      <c r="Y9" s="293"/>
      <c r="Z9" s="293"/>
      <c r="AA9" s="293"/>
      <c r="AB9" s="293"/>
      <c r="AC9" s="293"/>
      <c r="AD9" s="302"/>
      <c r="AE9" s="292"/>
      <c r="AF9" s="293"/>
      <c r="AG9" s="293"/>
      <c r="AH9" s="293"/>
      <c r="AI9" s="293"/>
      <c r="AJ9" s="293"/>
      <c r="AK9" s="293"/>
      <c r="AL9" s="293"/>
      <c r="AM9" s="293"/>
      <c r="AN9" s="293"/>
      <c r="AO9" s="293"/>
    </row>
    <row r="10" spans="1:70" s="13" customFormat="1" ht="20.100000000000001" customHeight="1" x14ac:dyDescent="0.25">
      <c r="A10" s="254" t="s">
        <v>165</v>
      </c>
      <c r="B10" s="254"/>
      <c r="C10" s="254"/>
      <c r="D10" s="254"/>
      <c r="E10" s="254"/>
      <c r="F10" s="254"/>
      <c r="G10" s="254"/>
      <c r="H10" s="254"/>
      <c r="I10" s="254"/>
      <c r="J10" s="255"/>
      <c r="K10" s="307"/>
      <c r="L10" s="305"/>
      <c r="M10" s="305"/>
      <c r="N10" s="305"/>
      <c r="O10" s="305"/>
      <c r="P10" s="305"/>
      <c r="Q10" s="305"/>
      <c r="R10" s="305"/>
      <c r="S10" s="305"/>
      <c r="T10" s="306"/>
      <c r="U10" s="294"/>
      <c r="V10" s="293"/>
      <c r="W10" s="293"/>
      <c r="X10" s="293"/>
      <c r="Y10" s="293"/>
      <c r="Z10" s="293"/>
      <c r="AA10" s="293"/>
      <c r="AB10" s="293"/>
      <c r="AC10" s="293"/>
      <c r="AD10" s="302"/>
      <c r="AE10" s="294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R10" s="86"/>
    </row>
    <row r="11" spans="1:70" s="13" customFormat="1" ht="20.100000000000001" customHeight="1" x14ac:dyDescent="0.25">
      <c r="A11" s="286"/>
      <c r="B11" s="251"/>
      <c r="C11" s="251"/>
      <c r="D11" s="251"/>
      <c r="E11" s="251"/>
      <c r="F11" s="251"/>
      <c r="G11" s="251"/>
      <c r="H11" s="251"/>
      <c r="I11" s="251"/>
      <c r="J11" s="252"/>
      <c r="K11" s="307"/>
      <c r="L11" s="305"/>
      <c r="M11" s="305"/>
      <c r="N11" s="305"/>
      <c r="O11" s="305"/>
      <c r="P11" s="305"/>
      <c r="Q11" s="305"/>
      <c r="R11" s="305"/>
      <c r="S11" s="305"/>
      <c r="T11" s="306"/>
      <c r="U11" s="294"/>
      <c r="V11" s="293"/>
      <c r="W11" s="293"/>
      <c r="X11" s="293"/>
      <c r="Y11" s="293"/>
      <c r="Z11" s="293"/>
      <c r="AA11" s="293"/>
      <c r="AB11" s="293"/>
      <c r="AC11" s="293"/>
      <c r="AD11" s="302"/>
      <c r="AE11" s="294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</row>
    <row r="12" spans="1:70" s="13" customFormat="1" ht="7.5" customHeight="1" x14ac:dyDescent="0.25">
      <c r="A12" s="7"/>
      <c r="B12" s="7"/>
      <c r="C12" s="7"/>
      <c r="D12" s="7"/>
      <c r="E12" s="7"/>
      <c r="F12" s="7"/>
      <c r="G12" s="10"/>
      <c r="H12" s="7"/>
      <c r="I12" s="7"/>
      <c r="J12" s="7"/>
      <c r="K12" s="7"/>
      <c r="L12" s="7"/>
      <c r="M12" s="7"/>
      <c r="N12" s="7"/>
      <c r="O12" s="10"/>
      <c r="P12" s="7"/>
      <c r="Q12" s="7"/>
      <c r="R12" s="7"/>
      <c r="S12" s="7"/>
      <c r="T12" s="10"/>
      <c r="U12" s="7"/>
      <c r="V12" s="7"/>
      <c r="W12" s="7"/>
      <c r="X12" s="7"/>
      <c r="Y12" s="7"/>
      <c r="Z12" s="7"/>
      <c r="AA12" s="10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</row>
    <row r="13" spans="1:70" s="86" customFormat="1" ht="16.5" thickBot="1" x14ac:dyDescent="0.3">
      <c r="A13" s="259" t="s">
        <v>109</v>
      </c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0"/>
      <c r="AI13" s="260"/>
      <c r="AJ13" s="260"/>
      <c r="AK13" s="260"/>
      <c r="AL13" s="260"/>
      <c r="AM13" s="260"/>
      <c r="AN13" s="260"/>
      <c r="AO13" s="261"/>
    </row>
    <row r="14" spans="1:70" s="13" customFormat="1" ht="18" customHeight="1" thickBot="1" x14ac:dyDescent="0.4">
      <c r="A14" s="142" t="s">
        <v>44</v>
      </c>
      <c r="B14" s="146"/>
      <c r="C14" s="141" t="s">
        <v>153</v>
      </c>
      <c r="D14" s="142"/>
      <c r="F14" s="145" t="s">
        <v>48</v>
      </c>
      <c r="G14" s="145"/>
      <c r="H14" s="145"/>
      <c r="I14" s="145"/>
      <c r="J14" s="14"/>
      <c r="K14" s="142" t="s">
        <v>51</v>
      </c>
      <c r="L14" s="146"/>
      <c r="M14" s="141" t="s">
        <v>21</v>
      </c>
      <c r="N14" s="142"/>
      <c r="O14" s="14"/>
      <c r="P14" s="142" t="s">
        <v>49</v>
      </c>
      <c r="Q14" s="142"/>
      <c r="R14" s="142"/>
      <c r="S14" s="142"/>
      <c r="T14" s="142"/>
      <c r="U14" s="142"/>
      <c r="V14" s="142"/>
      <c r="W14" s="142"/>
      <c r="X14" s="142"/>
      <c r="Y14" s="142"/>
      <c r="AA14" s="142" t="s">
        <v>50</v>
      </c>
      <c r="AB14" s="146"/>
      <c r="AC14" s="142" t="s">
        <v>25</v>
      </c>
      <c r="AD14" s="146"/>
      <c r="AE14" s="141" t="s">
        <v>52</v>
      </c>
      <c r="AF14" s="142"/>
      <c r="AH14" s="272" t="s">
        <v>163</v>
      </c>
      <c r="AI14" s="273"/>
      <c r="AJ14" s="160" t="s">
        <v>30</v>
      </c>
      <c r="AK14" s="160"/>
      <c r="AL14" s="160"/>
      <c r="AM14" s="160"/>
      <c r="AN14" s="160"/>
      <c r="AO14" s="160"/>
      <c r="AR14" s="217" t="s">
        <v>104</v>
      </c>
      <c r="AS14" s="217" t="s">
        <v>105</v>
      </c>
      <c r="AT14" s="217" t="s">
        <v>106</v>
      </c>
      <c r="AU14" s="217" t="s">
        <v>107</v>
      </c>
      <c r="AW14" s="179" t="s">
        <v>65</v>
      </c>
      <c r="AX14" s="179" t="s">
        <v>86</v>
      </c>
      <c r="AY14" s="180" t="s">
        <v>66</v>
      </c>
      <c r="AZ14" s="180"/>
      <c r="BA14" s="182"/>
      <c r="BB14" s="182"/>
      <c r="BC14" s="182"/>
      <c r="BD14" s="182"/>
      <c r="BE14" s="182"/>
      <c r="BF14" s="182"/>
      <c r="BG14" s="182"/>
      <c r="BH14" s="182"/>
      <c r="BI14" s="183" t="s">
        <v>67</v>
      </c>
      <c r="BJ14" s="183"/>
      <c r="BK14" s="183"/>
      <c r="BL14" s="173" t="s">
        <v>85</v>
      </c>
      <c r="BM14" s="179" t="s">
        <v>68</v>
      </c>
      <c r="BN14" s="184" t="s">
        <v>69</v>
      </c>
      <c r="BO14" s="184"/>
      <c r="BP14" s="184"/>
      <c r="BQ14" s="173" t="s">
        <v>84</v>
      </c>
      <c r="BR14" s="176" t="s">
        <v>83</v>
      </c>
    </row>
    <row r="15" spans="1:70" s="13" customFormat="1" ht="18" customHeight="1" thickBot="1" x14ac:dyDescent="0.3">
      <c r="A15" s="142"/>
      <c r="B15" s="146"/>
      <c r="C15" s="141"/>
      <c r="D15" s="142"/>
      <c r="F15" s="142" t="s">
        <v>46</v>
      </c>
      <c r="G15" s="146"/>
      <c r="H15" s="141" t="s">
        <v>45</v>
      </c>
      <c r="I15" s="142"/>
      <c r="J15" s="14"/>
      <c r="K15" s="142"/>
      <c r="L15" s="146"/>
      <c r="M15" s="141"/>
      <c r="N15" s="142"/>
      <c r="O15" s="14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AA15" s="142"/>
      <c r="AB15" s="146"/>
      <c r="AC15" s="142"/>
      <c r="AD15" s="146"/>
      <c r="AE15" s="141"/>
      <c r="AF15" s="142"/>
      <c r="AH15" s="274"/>
      <c r="AI15" s="275"/>
      <c r="AJ15" s="142"/>
      <c r="AK15" s="142"/>
      <c r="AL15" s="142"/>
      <c r="AM15" s="142"/>
      <c r="AN15" s="142"/>
      <c r="AO15" s="142"/>
      <c r="AR15" s="218"/>
      <c r="AS15" s="218"/>
      <c r="AT15" s="218"/>
      <c r="AU15" s="218"/>
      <c r="AW15" s="179"/>
      <c r="AX15" s="179"/>
      <c r="AY15" s="179" t="s">
        <v>70</v>
      </c>
      <c r="AZ15" s="74"/>
      <c r="BA15" s="75" t="s">
        <v>71</v>
      </c>
      <c r="BB15" s="76">
        <v>10</v>
      </c>
      <c r="BC15" s="76"/>
      <c r="BD15" s="75" t="s">
        <v>71</v>
      </c>
      <c r="BE15" s="76">
        <v>15</v>
      </c>
      <c r="BF15" s="76"/>
      <c r="BG15" s="75" t="s">
        <v>71</v>
      </c>
      <c r="BH15" s="76">
        <v>20</v>
      </c>
      <c r="BI15" s="180" t="s">
        <v>72</v>
      </c>
      <c r="BJ15" s="180" t="s">
        <v>73</v>
      </c>
      <c r="BK15" s="180" t="s">
        <v>74</v>
      </c>
      <c r="BL15" s="174"/>
      <c r="BM15" s="179"/>
      <c r="BN15" s="181" t="s">
        <v>82</v>
      </c>
      <c r="BO15" s="181" t="s">
        <v>81</v>
      </c>
      <c r="BP15" s="181" t="s">
        <v>75</v>
      </c>
      <c r="BQ15" s="174"/>
      <c r="BR15" s="177"/>
    </row>
    <row r="16" spans="1:70" s="13" customFormat="1" ht="18" customHeight="1" thickBot="1" x14ac:dyDescent="0.3">
      <c r="A16" s="144"/>
      <c r="B16" s="147"/>
      <c r="C16" s="143"/>
      <c r="D16" s="144"/>
      <c r="E16" s="8"/>
      <c r="F16" s="144"/>
      <c r="G16" s="147"/>
      <c r="H16" s="143"/>
      <c r="I16" s="144"/>
      <c r="J16" s="14"/>
      <c r="K16" s="144"/>
      <c r="L16" s="147"/>
      <c r="M16" s="143"/>
      <c r="N16" s="144"/>
      <c r="O16" s="14"/>
      <c r="P16" s="150" t="s">
        <v>15</v>
      </c>
      <c r="Q16" s="151"/>
      <c r="R16" s="149" t="s">
        <v>16</v>
      </c>
      <c r="S16" s="151"/>
      <c r="T16" s="149" t="s">
        <v>17</v>
      </c>
      <c r="U16" s="151"/>
      <c r="V16" s="149" t="s">
        <v>79</v>
      </c>
      <c r="W16" s="151"/>
      <c r="X16" s="149" t="s">
        <v>1</v>
      </c>
      <c r="Y16" s="150"/>
      <c r="AA16" s="144"/>
      <c r="AB16" s="147"/>
      <c r="AC16" s="144"/>
      <c r="AD16" s="147"/>
      <c r="AE16" s="143"/>
      <c r="AF16" s="144"/>
      <c r="AH16" s="276"/>
      <c r="AI16" s="277"/>
      <c r="AJ16" s="144"/>
      <c r="AK16" s="144"/>
      <c r="AL16" s="144"/>
      <c r="AM16" s="144"/>
      <c r="AN16" s="144"/>
      <c r="AO16" s="144"/>
      <c r="AR16" s="219"/>
      <c r="AS16" s="219"/>
      <c r="AT16" s="219"/>
      <c r="AU16" s="219"/>
      <c r="AW16" s="179"/>
      <c r="AX16" s="179"/>
      <c r="AY16" s="179"/>
      <c r="AZ16" s="77" t="s">
        <v>76</v>
      </c>
      <c r="BA16" s="74" t="s">
        <v>77</v>
      </c>
      <c r="BB16" s="74" t="s">
        <v>78</v>
      </c>
      <c r="BC16" s="77" t="s">
        <v>76</v>
      </c>
      <c r="BD16" s="74" t="s">
        <v>77</v>
      </c>
      <c r="BE16" s="74" t="s">
        <v>78</v>
      </c>
      <c r="BF16" s="77" t="s">
        <v>76</v>
      </c>
      <c r="BG16" s="74" t="s">
        <v>77</v>
      </c>
      <c r="BH16" s="74" t="s">
        <v>78</v>
      </c>
      <c r="BI16" s="180"/>
      <c r="BJ16" s="180"/>
      <c r="BK16" s="180"/>
      <c r="BL16" s="175"/>
      <c r="BM16" s="179"/>
      <c r="BN16" s="181"/>
      <c r="BO16" s="181"/>
      <c r="BP16" s="181"/>
      <c r="BQ16" s="175"/>
      <c r="BR16" s="178"/>
    </row>
    <row r="17" spans="1:70" s="23" customFormat="1" ht="20.100000000000001" customHeight="1" x14ac:dyDescent="0.25">
      <c r="A17" s="185"/>
      <c r="B17" s="186"/>
      <c r="C17" s="239"/>
      <c r="D17" s="240"/>
      <c r="F17" s="185"/>
      <c r="G17" s="186"/>
      <c r="H17" s="202"/>
      <c r="I17" s="203"/>
      <c r="J17" s="25"/>
      <c r="K17" s="185"/>
      <c r="L17" s="186"/>
      <c r="M17" s="248"/>
      <c r="N17" s="249"/>
      <c r="O17" s="25"/>
      <c r="P17" s="248"/>
      <c r="Q17" s="249"/>
      <c r="R17" s="185"/>
      <c r="S17" s="186"/>
      <c r="T17" s="185"/>
      <c r="U17" s="186"/>
      <c r="V17" s="187" t="str">
        <f>IF(OR(ISBLANK(C17),ISBLANK(F17),ISBLANK(H17),ISBLANK(M17)),"",IF(ISBLANK(AA17),BQ17,BR17))</f>
        <v/>
      </c>
      <c r="W17" s="188"/>
      <c r="X17" s="185"/>
      <c r="Y17" s="186"/>
      <c r="AA17" s="220"/>
      <c r="AB17" s="221"/>
      <c r="AC17" s="220"/>
      <c r="AD17" s="221"/>
      <c r="AE17" s="270" t="str">
        <f>IF(AND(ISNUMBER(AA17),ISNUMBER(AC17)),AA17/100*AC17,"")</f>
        <v/>
      </c>
      <c r="AF17" s="271"/>
      <c r="AH17" s="278"/>
      <c r="AI17" s="279"/>
      <c r="AJ17" s="288"/>
      <c r="AK17" s="289"/>
      <c r="AL17" s="289"/>
      <c r="AM17" s="289"/>
      <c r="AN17" s="289"/>
      <c r="AO17" s="290"/>
      <c r="AR17" s="43" t="e">
        <f>INDEX('.RSH'!$R$4:$U$15,MATCH(C17,'.RSH'!$Q$4:$Q$15,0),MATCH(F17,'.RSH'!$R$3:$U$3,0))</f>
        <v>#N/A</v>
      </c>
      <c r="AS17" s="43" t="str">
        <f>IF(ISBLANK(M17),"",M17-3)</f>
        <v/>
      </c>
      <c r="AT17" s="43" t="e">
        <f>VLOOKUP(M17,'.RSH'!$J$3:$K$10,2,0)</f>
        <v>#N/A</v>
      </c>
      <c r="AU17" s="43" t="s">
        <v>62</v>
      </c>
      <c r="AW17" s="70">
        <f>IF(M17="2x11",11,IF(M17="2x13",13,IF(M17="2x15",15,IF(M17="2x17",17,IF(M17="2x19",19,IF(M17="2x21",21,IF(M17="2x23",23,IF(M17="2x25",25,M17))))))))</f>
        <v>0</v>
      </c>
      <c r="AX17" s="70">
        <f>IF(OR(C17="RSH A",C17="RSH F",C17="RSH C2",C17="RSH N2",C17="RSH E",C17="RSH H",C17="RSH G"),AW17-3,0)</f>
        <v>0</v>
      </c>
      <c r="AY17" s="70">
        <f>AA17</f>
        <v>0</v>
      </c>
      <c r="AZ17" s="78">
        <f>ROUNDDOWN(($AY17-2*3.5)/$BB$15+1,0)</f>
        <v>0</v>
      </c>
      <c r="BA17" s="72" t="str">
        <f>IF(H17=BB$15,IF(($AY17-((AZ17-1)-1)*BB$15)/2&lt;=BB$15/2*1.5,AZ17-1,AZ17),"")</f>
        <v/>
      </c>
      <c r="BB17" s="73" t="str">
        <f>IF(H17=BB$15,($AY17-(BA17-1)*BB$15)/2,"")</f>
        <v/>
      </c>
      <c r="BC17" s="78">
        <f>ROUNDDOWN(($AY17-2*3.5)/BE$15+1,0)</f>
        <v>0</v>
      </c>
      <c r="BD17" s="72" t="str">
        <f>IF(H17=BE$15,IF(($AY17-((BC17-1)-1)*BE$15)/2&lt;=BE$15/2*1.5,BC17-1,BC17),"")</f>
        <v/>
      </c>
      <c r="BE17" s="73" t="str">
        <f>IF(H17=BE$15,($AY17-(BD17-1)*BE$15)/2,"")</f>
        <v/>
      </c>
      <c r="BF17" s="78">
        <f>ROUNDDOWN(($AY17-2*3.5)/BH$15+1,0)</f>
        <v>0</v>
      </c>
      <c r="BG17" s="72" t="str">
        <f t="shared" ref="BG17" si="0">IF(H17=BH$15,IF(($AY17-((BF17-1)-1)*BH$15)/2&lt;=BH$15/2*1.5,BF17-1,BF17),"")</f>
        <v/>
      </c>
      <c r="BH17" s="73" t="str">
        <f t="shared" ref="BH17:BH24" si="1">IF(H17=BH$15,($AY17-(BG17-1)*BH$15)/2,"")</f>
        <v/>
      </c>
      <c r="BI17" s="80" t="str">
        <f t="shared" ref="BI17" si="2">IF(H17=$BB$15,IF(ISEVEN(BA17),BA17/2*$BB$15+BB17-3.5,(BA17-1)/2*$BB$15+BB17-3.5)-4,"")</f>
        <v/>
      </c>
      <c r="BJ17" s="80" t="str">
        <f t="shared" ref="BJ17" si="3">IF(H17=$BE$15,IF(ISEVEN(BD17),BD17/2*$BE$15+BE17-3.5,(BD17-1)/2*$BE$15+BE17-3.5)-4,"")</f>
        <v/>
      </c>
      <c r="BK17" s="80" t="str">
        <f t="shared" ref="BK17" si="4">IF(H17=$BH$15,IF(ISEVEN(BG17),BG17/2*$BH$15+BH17-3.5,(BG17-1)/2*$BH$15+BH17-3.5)-4,"")</f>
        <v/>
      </c>
      <c r="BL17" s="82">
        <f t="shared" ref="BL17" si="5">ROUND(MAX(BI17,BJ17,BK17),0)</f>
        <v>0</v>
      </c>
      <c r="BM17" s="79" t="e">
        <f t="shared" ref="BM17" si="6">ATAN((F17+1)/(H17*10))</f>
        <v>#DIV/0!</v>
      </c>
      <c r="BN17" s="81" t="e">
        <f>ROUND((((AX17*10)/2-F17-1)/SIN(BM17)-40)/10,0)</f>
        <v>#DIV/0!</v>
      </c>
      <c r="BO17" s="80" t="e">
        <f t="shared" ref="BO17" si="7">ROUND(((((AW17*10)-10)-F17-1)/SIN(BM17)-40)/10,0)</f>
        <v>#DIV/0!</v>
      </c>
      <c r="BP17" s="80">
        <f>MAX(H17-3,ROUND((MIN(((H17*10)*((AX17*10)-6*F17)/2)/(F17+1)+3*F17-40,2*(H17*10)))/10,0))</f>
        <v>-3</v>
      </c>
      <c r="BQ17" s="82">
        <f>IF(OR(C17="RSH A",C17="RSH F",C17="RSH C2",C17="RSH N2"),BN17,IF(OR(C17="RSH B",C17="RSH C",C17="RSH K",C17="RSH L",C17="RSH N"),BO17,BP17))</f>
        <v>-3</v>
      </c>
      <c r="BR17" s="83" t="str">
        <f t="shared" ref="BR17" si="8">IF(AY17&gt;0,MIN(BL17,BQ17),"")</f>
        <v/>
      </c>
    </row>
    <row r="18" spans="1:70" s="23" customFormat="1" ht="20.100000000000001" customHeight="1" x14ac:dyDescent="0.25">
      <c r="A18" s="233"/>
      <c r="B18" s="155"/>
      <c r="C18" s="268"/>
      <c r="D18" s="168"/>
      <c r="F18" s="233"/>
      <c r="G18" s="155"/>
      <c r="H18" s="232"/>
      <c r="I18" s="170"/>
      <c r="J18" s="25"/>
      <c r="K18" s="233"/>
      <c r="L18" s="155"/>
      <c r="M18" s="234"/>
      <c r="N18" s="172"/>
      <c r="O18" s="25"/>
      <c r="P18" s="235"/>
      <c r="Q18" s="236"/>
      <c r="R18" s="154"/>
      <c r="S18" s="155"/>
      <c r="T18" s="154"/>
      <c r="U18" s="155"/>
      <c r="V18" s="152" t="str">
        <f t="shared" ref="V18:V23" si="9">IF(OR(ISBLANK(C18),ISBLANK(F18),ISBLANK(H18),ISBLANK(M18)),"",IF(ISBLANK(AA18),BQ18,BR18))</f>
        <v/>
      </c>
      <c r="W18" s="153"/>
      <c r="X18" s="154"/>
      <c r="Y18" s="155"/>
      <c r="AA18" s="156"/>
      <c r="AB18" s="157"/>
      <c r="AC18" s="222"/>
      <c r="AD18" s="157"/>
      <c r="AE18" s="158" t="str">
        <f t="shared" ref="AE18:AE23" si="10">IF(AND(ISNUMBER(AA18),ISNUMBER(AC18)),AA18/100*AC18,"")</f>
        <v/>
      </c>
      <c r="AF18" s="159"/>
      <c r="AH18" s="262"/>
      <c r="AI18" s="263"/>
      <c r="AJ18" s="224"/>
      <c r="AK18" s="225"/>
      <c r="AL18" s="225"/>
      <c r="AM18" s="225"/>
      <c r="AN18" s="225"/>
      <c r="AO18" s="226"/>
      <c r="AR18" s="44" t="e">
        <f>INDEX('.RSH'!$R$4:$U$15,MATCH(C18,'.RSH'!$Q$4:$Q$15,0),MATCH(F18,'.RSH'!$R$3:$U$3,0))</f>
        <v>#N/A</v>
      </c>
      <c r="AS18" s="44" t="str">
        <f t="shared" ref="AS18:AS23" si="11">IF(ISBLANK(M18),"",M18-3)</f>
        <v/>
      </c>
      <c r="AT18" s="45" t="e">
        <f>VLOOKUP(M18,'.RSH'!$J$3:$K$10,2,0)</f>
        <v>#N/A</v>
      </c>
      <c r="AU18" s="44" t="s">
        <v>62</v>
      </c>
      <c r="AW18" s="70">
        <f t="shared" ref="AW18:AW23" si="12">IF(M18="2x11",11,IF(M18="2x13",13,IF(M18="2x15",15,IF(M18="2x17",17,IF(M18="2x19",19,IF(M18="2x21",21,IF(M18="2x23",23,IF(M18="2x25",25,M18))))))))</f>
        <v>0</v>
      </c>
      <c r="AX18" s="70">
        <f t="shared" ref="AX18:AX23" si="13">IF(OR(C18="RSH A",C18="RSH F",C18="RSH C2",C18="RSH N2",C18="RSH E",C18="RSH H",C18="RSH G"),AW18-3,0)</f>
        <v>0</v>
      </c>
      <c r="AY18" s="70">
        <f t="shared" ref="AY18:AY23" si="14">AA18</f>
        <v>0</v>
      </c>
      <c r="AZ18" s="78">
        <f t="shared" ref="AZ18:AZ23" si="15">ROUNDDOWN(($AY18-2*3.5)/$BB$15+1,0)</f>
        <v>0</v>
      </c>
      <c r="BA18" s="72" t="str">
        <f t="shared" ref="BA18:BA23" si="16">IF(H18=BB$15,IF(($AY18-((AZ18-1)-1)*BB$15)/2&lt;=BB$15/2*1.5,AZ18-1,AZ18),"")</f>
        <v/>
      </c>
      <c r="BB18" s="73" t="str">
        <f t="shared" ref="BB18:BB23" si="17">IF(H18=BB$15,($AY18-(BA18-1)*BB$15)/2,"")</f>
        <v/>
      </c>
      <c r="BC18" s="78">
        <f t="shared" ref="BC18:BC23" si="18">ROUNDDOWN(($AY18-2*3.5)/BE$15+1,0)</f>
        <v>0</v>
      </c>
      <c r="BD18" s="72" t="str">
        <f t="shared" ref="BD18:BD23" si="19">IF(H18=BE$15,IF(($AY18-((BC18-1)-1)*BE$15)/2&lt;=BE$15/2*1.5,BC18-1,BC18),"")</f>
        <v/>
      </c>
      <c r="BE18" s="73" t="str">
        <f t="shared" ref="BE18:BE23" si="20">IF(H18=BE$15,($AY18-(BD18-1)*BE$15)/2,"")</f>
        <v/>
      </c>
      <c r="BF18" s="78">
        <f t="shared" ref="BF18:BF23" si="21">ROUNDDOWN(($AY18-2*3.5)/BH$15+1,0)</f>
        <v>0</v>
      </c>
      <c r="BG18" s="72" t="str">
        <f t="shared" ref="BG18:BG23" si="22">IF(H18=BH$15,IF(($AY18-((BF18-1)-1)*BH$15)/2&lt;=BH$15/2*1.5,BF18-1,BF18),"")</f>
        <v/>
      </c>
      <c r="BH18" s="73" t="str">
        <f t="shared" ref="BH18:BH23" si="23">IF(H18=BH$15,($AY18-(BG18-1)*BH$15)/2,"")</f>
        <v/>
      </c>
      <c r="BI18" s="80" t="str">
        <f t="shared" ref="BI18:BI23" si="24">IF(H18=$BB$15,IF(ISEVEN(BA18),BA18/2*$BB$15+BB18-3.5,(BA18-1)/2*$BB$15+BB18-3.5)-4,"")</f>
        <v/>
      </c>
      <c r="BJ18" s="80" t="str">
        <f t="shared" ref="BJ18:BJ23" si="25">IF(H18=$BE$15,IF(ISEVEN(BD18),BD18/2*$BE$15+BE18-3.5,(BD18-1)/2*$BE$15+BE18-3.5)-4,"")</f>
        <v/>
      </c>
      <c r="BK18" s="80" t="str">
        <f t="shared" ref="BK18:BK23" si="26">IF(H18=$BH$15,IF(ISEVEN(BG18),BG18/2*$BH$15+BH18-3.5,(BG18-1)/2*$BH$15+BH18-3.5)-4,"")</f>
        <v/>
      </c>
      <c r="BL18" s="82">
        <f t="shared" ref="BL18:BL23" si="27">ROUND(MAX(BI18,BJ18,BK18),0)</f>
        <v>0</v>
      </c>
      <c r="BM18" s="79" t="e">
        <f t="shared" ref="BM18:BM23" si="28">ATAN((F18+1)/(H18*10))</f>
        <v>#DIV/0!</v>
      </c>
      <c r="BN18" s="81" t="e">
        <f t="shared" ref="BN18:BN23" si="29">ROUND((((AX18*10)/2-F18-1)/SIN(BM18)-40)/10,0)</f>
        <v>#DIV/0!</v>
      </c>
      <c r="BO18" s="80" t="e">
        <f t="shared" ref="BO18:BO23" si="30">ROUND(((((AW18*10)-10)-F18-1)/SIN(BM18)-40)/10,0)</f>
        <v>#DIV/0!</v>
      </c>
      <c r="BP18" s="80">
        <f t="shared" ref="BP18:BP23" si="31">MAX(H18-3,ROUND((MIN(((H18*10)*((AX18*10)-6*F18)/2)/(F18+1)+3*F18-40,2*(H18*10)))/10,0))</f>
        <v>-3</v>
      </c>
      <c r="BQ18" s="82">
        <f t="shared" ref="BQ18:BQ23" si="32">IF(OR(C18="RSH A",C18="RSH F",C18="RSH C2",C18="RSH N2"),BN18,IF(OR(C18="RSH B",C18="RSH C",C18="RSH K",C18="RSH L",C18="RSH N"),BO18,BP18))</f>
        <v>-3</v>
      </c>
      <c r="BR18" s="83" t="str">
        <f t="shared" ref="BR18:BR23" si="33">IF(AY18&gt;0,MIN(BL18,BQ18),"")</f>
        <v/>
      </c>
    </row>
    <row r="19" spans="1:70" s="23" customFormat="1" ht="20.100000000000001" customHeight="1" x14ac:dyDescent="0.25">
      <c r="A19" s="233"/>
      <c r="B19" s="155"/>
      <c r="C19" s="268"/>
      <c r="D19" s="168"/>
      <c r="F19" s="233"/>
      <c r="G19" s="155"/>
      <c r="H19" s="232"/>
      <c r="I19" s="170"/>
      <c r="J19" s="25"/>
      <c r="K19" s="233"/>
      <c r="L19" s="155"/>
      <c r="M19" s="234"/>
      <c r="N19" s="172"/>
      <c r="O19" s="25"/>
      <c r="P19" s="171"/>
      <c r="Q19" s="172"/>
      <c r="R19" s="154"/>
      <c r="S19" s="155"/>
      <c r="T19" s="154"/>
      <c r="U19" s="155"/>
      <c r="V19" s="152" t="str">
        <f t="shared" si="9"/>
        <v/>
      </c>
      <c r="W19" s="153"/>
      <c r="X19" s="154"/>
      <c r="Y19" s="155"/>
      <c r="AA19" s="156"/>
      <c r="AB19" s="157"/>
      <c r="AC19" s="222"/>
      <c r="AD19" s="157"/>
      <c r="AE19" s="158" t="str">
        <f t="shared" si="10"/>
        <v/>
      </c>
      <c r="AF19" s="159"/>
      <c r="AH19" s="262"/>
      <c r="AI19" s="263"/>
      <c r="AJ19" s="224"/>
      <c r="AK19" s="225"/>
      <c r="AL19" s="225"/>
      <c r="AM19" s="225"/>
      <c r="AN19" s="225"/>
      <c r="AO19" s="226"/>
      <c r="AR19" s="44" t="e">
        <f>INDEX('.RSH'!$R$4:$U$15,MATCH(C19,'.RSH'!$Q$4:$Q$15,0),MATCH(F19,'.RSH'!$R$3:$U$3,0))</f>
        <v>#N/A</v>
      </c>
      <c r="AS19" s="44" t="str">
        <f t="shared" si="11"/>
        <v/>
      </c>
      <c r="AT19" s="44" t="e">
        <f>VLOOKUP(M19,'.RSH'!$J$3:$K$10,2,0)</f>
        <v>#N/A</v>
      </c>
      <c r="AU19" s="44" t="s">
        <v>62</v>
      </c>
      <c r="AW19" s="70">
        <f t="shared" si="12"/>
        <v>0</v>
      </c>
      <c r="AX19" s="70">
        <f t="shared" si="13"/>
        <v>0</v>
      </c>
      <c r="AY19" s="70">
        <f t="shared" si="14"/>
        <v>0</v>
      </c>
      <c r="AZ19" s="78">
        <f t="shared" si="15"/>
        <v>0</v>
      </c>
      <c r="BA19" s="72" t="str">
        <f t="shared" si="16"/>
        <v/>
      </c>
      <c r="BB19" s="73" t="str">
        <f t="shared" si="17"/>
        <v/>
      </c>
      <c r="BC19" s="78">
        <f t="shared" si="18"/>
        <v>0</v>
      </c>
      <c r="BD19" s="72" t="str">
        <f t="shared" si="19"/>
        <v/>
      </c>
      <c r="BE19" s="73" t="str">
        <f t="shared" si="20"/>
        <v/>
      </c>
      <c r="BF19" s="78">
        <f t="shared" si="21"/>
        <v>0</v>
      </c>
      <c r="BG19" s="72" t="str">
        <f t="shared" si="22"/>
        <v/>
      </c>
      <c r="BH19" s="73" t="str">
        <f t="shared" si="23"/>
        <v/>
      </c>
      <c r="BI19" s="80" t="str">
        <f t="shared" si="24"/>
        <v/>
      </c>
      <c r="BJ19" s="80" t="str">
        <f t="shared" si="25"/>
        <v/>
      </c>
      <c r="BK19" s="80" t="str">
        <f t="shared" si="26"/>
        <v/>
      </c>
      <c r="BL19" s="82">
        <f t="shared" si="27"/>
        <v>0</v>
      </c>
      <c r="BM19" s="79" t="e">
        <f t="shared" si="28"/>
        <v>#DIV/0!</v>
      </c>
      <c r="BN19" s="81" t="e">
        <f t="shared" si="29"/>
        <v>#DIV/0!</v>
      </c>
      <c r="BO19" s="80" t="e">
        <f t="shared" si="30"/>
        <v>#DIV/0!</v>
      </c>
      <c r="BP19" s="80">
        <f t="shared" si="31"/>
        <v>-3</v>
      </c>
      <c r="BQ19" s="82">
        <f t="shared" si="32"/>
        <v>-3</v>
      </c>
      <c r="BR19" s="83" t="str">
        <f t="shared" si="33"/>
        <v/>
      </c>
    </row>
    <row r="20" spans="1:70" s="23" customFormat="1" ht="20.100000000000001" customHeight="1" x14ac:dyDescent="0.25">
      <c r="A20" s="233"/>
      <c r="B20" s="155"/>
      <c r="C20" s="268"/>
      <c r="D20" s="168"/>
      <c r="F20" s="233"/>
      <c r="G20" s="155"/>
      <c r="H20" s="232"/>
      <c r="I20" s="170"/>
      <c r="J20" s="25"/>
      <c r="K20" s="233"/>
      <c r="L20" s="155"/>
      <c r="M20" s="234"/>
      <c r="N20" s="172"/>
      <c r="O20" s="25"/>
      <c r="P20" s="171"/>
      <c r="Q20" s="172"/>
      <c r="R20" s="154"/>
      <c r="S20" s="155"/>
      <c r="T20" s="154"/>
      <c r="U20" s="155"/>
      <c r="V20" s="152" t="str">
        <f t="shared" si="9"/>
        <v/>
      </c>
      <c r="W20" s="153"/>
      <c r="X20" s="154"/>
      <c r="Y20" s="155"/>
      <c r="AA20" s="156"/>
      <c r="AB20" s="157"/>
      <c r="AC20" s="222"/>
      <c r="AD20" s="157"/>
      <c r="AE20" s="158" t="str">
        <f t="shared" si="10"/>
        <v/>
      </c>
      <c r="AF20" s="159"/>
      <c r="AH20" s="262"/>
      <c r="AI20" s="263"/>
      <c r="AJ20" s="224"/>
      <c r="AK20" s="225"/>
      <c r="AL20" s="225"/>
      <c r="AM20" s="225"/>
      <c r="AN20" s="225"/>
      <c r="AO20" s="226"/>
      <c r="AR20" s="44" t="e">
        <f>INDEX('.RSH'!$R$4:$U$15,MATCH(C20,'.RSH'!$Q$4:$Q$15,0),MATCH(F20,'.RSH'!$R$3:$U$3,0))</f>
        <v>#N/A</v>
      </c>
      <c r="AS20" s="44" t="str">
        <f t="shared" si="11"/>
        <v/>
      </c>
      <c r="AT20" s="44" t="e">
        <f>VLOOKUP(M20,'.RSH'!$J$3:$K$10,2,0)</f>
        <v>#N/A</v>
      </c>
      <c r="AU20" s="44" t="s">
        <v>62</v>
      </c>
      <c r="AW20" s="70">
        <f t="shared" si="12"/>
        <v>0</v>
      </c>
      <c r="AX20" s="70">
        <f t="shared" si="13"/>
        <v>0</v>
      </c>
      <c r="AY20" s="70">
        <f t="shared" si="14"/>
        <v>0</v>
      </c>
      <c r="AZ20" s="78">
        <f t="shared" si="15"/>
        <v>0</v>
      </c>
      <c r="BA20" s="72" t="str">
        <f t="shared" si="16"/>
        <v/>
      </c>
      <c r="BB20" s="73" t="str">
        <f t="shared" si="17"/>
        <v/>
      </c>
      <c r="BC20" s="78">
        <f t="shared" si="18"/>
        <v>0</v>
      </c>
      <c r="BD20" s="72" t="str">
        <f t="shared" si="19"/>
        <v/>
      </c>
      <c r="BE20" s="73" t="str">
        <f t="shared" si="20"/>
        <v/>
      </c>
      <c r="BF20" s="78">
        <f t="shared" si="21"/>
        <v>0</v>
      </c>
      <c r="BG20" s="72" t="str">
        <f t="shared" si="22"/>
        <v/>
      </c>
      <c r="BH20" s="73" t="str">
        <f t="shared" si="23"/>
        <v/>
      </c>
      <c r="BI20" s="80" t="str">
        <f t="shared" si="24"/>
        <v/>
      </c>
      <c r="BJ20" s="80" t="str">
        <f t="shared" si="25"/>
        <v/>
      </c>
      <c r="BK20" s="80" t="str">
        <f t="shared" si="26"/>
        <v/>
      </c>
      <c r="BL20" s="82">
        <f t="shared" si="27"/>
        <v>0</v>
      </c>
      <c r="BM20" s="79" t="e">
        <f t="shared" si="28"/>
        <v>#DIV/0!</v>
      </c>
      <c r="BN20" s="81" t="e">
        <f t="shared" si="29"/>
        <v>#DIV/0!</v>
      </c>
      <c r="BO20" s="80" t="e">
        <f t="shared" si="30"/>
        <v>#DIV/0!</v>
      </c>
      <c r="BP20" s="80">
        <f t="shared" si="31"/>
        <v>-3</v>
      </c>
      <c r="BQ20" s="82">
        <f t="shared" si="32"/>
        <v>-3</v>
      </c>
      <c r="BR20" s="83" t="str">
        <f t="shared" si="33"/>
        <v/>
      </c>
    </row>
    <row r="21" spans="1:70" s="23" customFormat="1" ht="20.100000000000001" customHeight="1" x14ac:dyDescent="0.25">
      <c r="A21" s="233"/>
      <c r="B21" s="155"/>
      <c r="C21" s="268"/>
      <c r="D21" s="168"/>
      <c r="F21" s="233"/>
      <c r="G21" s="155"/>
      <c r="H21" s="232"/>
      <c r="I21" s="170"/>
      <c r="J21" s="25"/>
      <c r="K21" s="233"/>
      <c r="L21" s="155"/>
      <c r="M21" s="234"/>
      <c r="N21" s="172"/>
      <c r="O21" s="25"/>
      <c r="P21" s="171"/>
      <c r="Q21" s="172"/>
      <c r="R21" s="154"/>
      <c r="S21" s="155"/>
      <c r="T21" s="154"/>
      <c r="U21" s="155"/>
      <c r="V21" s="152" t="str">
        <f t="shared" si="9"/>
        <v/>
      </c>
      <c r="W21" s="153"/>
      <c r="X21" s="154"/>
      <c r="Y21" s="155"/>
      <c r="AA21" s="156"/>
      <c r="AB21" s="157"/>
      <c r="AC21" s="222"/>
      <c r="AD21" s="157"/>
      <c r="AE21" s="158" t="str">
        <f t="shared" si="10"/>
        <v/>
      </c>
      <c r="AF21" s="159"/>
      <c r="AH21" s="262"/>
      <c r="AI21" s="263"/>
      <c r="AJ21" s="224"/>
      <c r="AK21" s="225"/>
      <c r="AL21" s="225"/>
      <c r="AM21" s="225"/>
      <c r="AN21" s="225"/>
      <c r="AO21" s="226"/>
      <c r="AR21" s="44" t="e">
        <f>INDEX('.RSH'!$R$4:$U$15,MATCH(C21,'.RSH'!$Q$4:$Q$15,0),MATCH(F21,'.RSH'!$R$3:$U$3,0))</f>
        <v>#N/A</v>
      </c>
      <c r="AS21" s="44" t="str">
        <f t="shared" si="11"/>
        <v/>
      </c>
      <c r="AT21" s="44" t="e">
        <f>VLOOKUP(M21,'.RSH'!$J$3:$K$10,2,0)</f>
        <v>#N/A</v>
      </c>
      <c r="AU21" s="44" t="s">
        <v>62</v>
      </c>
      <c r="AW21" s="70">
        <f t="shared" si="12"/>
        <v>0</v>
      </c>
      <c r="AX21" s="70">
        <f t="shared" si="13"/>
        <v>0</v>
      </c>
      <c r="AY21" s="70">
        <f t="shared" si="14"/>
        <v>0</v>
      </c>
      <c r="AZ21" s="78">
        <f t="shared" si="15"/>
        <v>0</v>
      </c>
      <c r="BA21" s="72" t="str">
        <f t="shared" si="16"/>
        <v/>
      </c>
      <c r="BB21" s="73" t="str">
        <f t="shared" si="17"/>
        <v/>
      </c>
      <c r="BC21" s="78">
        <f t="shared" si="18"/>
        <v>0</v>
      </c>
      <c r="BD21" s="72" t="str">
        <f t="shared" si="19"/>
        <v/>
      </c>
      <c r="BE21" s="73" t="str">
        <f t="shared" si="20"/>
        <v/>
      </c>
      <c r="BF21" s="78">
        <f t="shared" si="21"/>
        <v>0</v>
      </c>
      <c r="BG21" s="72" t="str">
        <f t="shared" si="22"/>
        <v/>
      </c>
      <c r="BH21" s="73" t="str">
        <f t="shared" si="23"/>
        <v/>
      </c>
      <c r="BI21" s="80" t="str">
        <f t="shared" si="24"/>
        <v/>
      </c>
      <c r="BJ21" s="80" t="str">
        <f t="shared" si="25"/>
        <v/>
      </c>
      <c r="BK21" s="80" t="str">
        <f t="shared" si="26"/>
        <v/>
      </c>
      <c r="BL21" s="82">
        <f t="shared" si="27"/>
        <v>0</v>
      </c>
      <c r="BM21" s="79" t="e">
        <f t="shared" si="28"/>
        <v>#DIV/0!</v>
      </c>
      <c r="BN21" s="81" t="e">
        <f t="shared" si="29"/>
        <v>#DIV/0!</v>
      </c>
      <c r="BO21" s="80" t="e">
        <f t="shared" si="30"/>
        <v>#DIV/0!</v>
      </c>
      <c r="BP21" s="80">
        <f t="shared" si="31"/>
        <v>-3</v>
      </c>
      <c r="BQ21" s="82">
        <f t="shared" si="32"/>
        <v>-3</v>
      </c>
      <c r="BR21" s="83" t="str">
        <f t="shared" si="33"/>
        <v/>
      </c>
    </row>
    <row r="22" spans="1:70" s="23" customFormat="1" ht="20.100000000000001" customHeight="1" x14ac:dyDescent="0.25">
      <c r="A22" s="154"/>
      <c r="B22" s="155"/>
      <c r="C22" s="167"/>
      <c r="D22" s="168"/>
      <c r="F22" s="154"/>
      <c r="G22" s="155"/>
      <c r="H22" s="169"/>
      <c r="I22" s="170"/>
      <c r="J22" s="25"/>
      <c r="K22" s="154"/>
      <c r="L22" s="155"/>
      <c r="M22" s="171"/>
      <c r="N22" s="172"/>
      <c r="O22" s="25"/>
      <c r="P22" s="171"/>
      <c r="Q22" s="172"/>
      <c r="R22" s="154"/>
      <c r="S22" s="155"/>
      <c r="T22" s="154"/>
      <c r="U22" s="155"/>
      <c r="V22" s="152" t="str">
        <f t="shared" si="9"/>
        <v/>
      </c>
      <c r="W22" s="153"/>
      <c r="X22" s="154"/>
      <c r="Y22" s="155"/>
      <c r="AA22" s="156"/>
      <c r="AB22" s="157"/>
      <c r="AC22" s="156"/>
      <c r="AD22" s="157"/>
      <c r="AE22" s="158" t="str">
        <f t="shared" si="10"/>
        <v/>
      </c>
      <c r="AF22" s="159"/>
      <c r="AH22" s="262"/>
      <c r="AI22" s="263"/>
      <c r="AJ22" s="224"/>
      <c r="AK22" s="225"/>
      <c r="AL22" s="225"/>
      <c r="AM22" s="225"/>
      <c r="AN22" s="225"/>
      <c r="AO22" s="226"/>
      <c r="AR22" s="44" t="e">
        <f>INDEX('.RSH'!$R$4:$U$15,MATCH(C22,'.RSH'!$Q$4:$Q$15,0),MATCH(F22,'.RSH'!$R$3:$U$3,0))</f>
        <v>#N/A</v>
      </c>
      <c r="AS22" s="44" t="str">
        <f t="shared" si="11"/>
        <v/>
      </c>
      <c r="AT22" s="44" t="e">
        <f>VLOOKUP(M22,'.RSH'!$J$3:$K$10,2,0)</f>
        <v>#N/A</v>
      </c>
      <c r="AU22" s="44" t="s">
        <v>62</v>
      </c>
      <c r="AW22" s="70">
        <f t="shared" si="12"/>
        <v>0</v>
      </c>
      <c r="AX22" s="70">
        <f t="shared" si="13"/>
        <v>0</v>
      </c>
      <c r="AY22" s="70">
        <f t="shared" si="14"/>
        <v>0</v>
      </c>
      <c r="AZ22" s="78">
        <f t="shared" si="15"/>
        <v>0</v>
      </c>
      <c r="BA22" s="72" t="str">
        <f t="shared" si="16"/>
        <v/>
      </c>
      <c r="BB22" s="73" t="str">
        <f t="shared" si="17"/>
        <v/>
      </c>
      <c r="BC22" s="78">
        <f t="shared" si="18"/>
        <v>0</v>
      </c>
      <c r="BD22" s="72" t="str">
        <f t="shared" si="19"/>
        <v/>
      </c>
      <c r="BE22" s="73" t="str">
        <f t="shared" si="20"/>
        <v/>
      </c>
      <c r="BF22" s="78">
        <f t="shared" si="21"/>
        <v>0</v>
      </c>
      <c r="BG22" s="72" t="str">
        <f t="shared" si="22"/>
        <v/>
      </c>
      <c r="BH22" s="73" t="str">
        <f t="shared" si="23"/>
        <v/>
      </c>
      <c r="BI22" s="80" t="str">
        <f t="shared" si="24"/>
        <v/>
      </c>
      <c r="BJ22" s="80" t="str">
        <f t="shared" si="25"/>
        <v/>
      </c>
      <c r="BK22" s="80" t="str">
        <f t="shared" si="26"/>
        <v/>
      </c>
      <c r="BL22" s="82">
        <f t="shared" si="27"/>
        <v>0</v>
      </c>
      <c r="BM22" s="79" t="e">
        <f t="shared" si="28"/>
        <v>#DIV/0!</v>
      </c>
      <c r="BN22" s="81" t="e">
        <f t="shared" si="29"/>
        <v>#DIV/0!</v>
      </c>
      <c r="BO22" s="80" t="e">
        <f t="shared" si="30"/>
        <v>#DIV/0!</v>
      </c>
      <c r="BP22" s="80">
        <f t="shared" si="31"/>
        <v>-3</v>
      </c>
      <c r="BQ22" s="82">
        <f t="shared" si="32"/>
        <v>-3</v>
      </c>
      <c r="BR22" s="83" t="str">
        <f t="shared" si="33"/>
        <v/>
      </c>
    </row>
    <row r="23" spans="1:70" s="23" customFormat="1" ht="20.100000000000001" customHeight="1" x14ac:dyDescent="0.25">
      <c r="A23" s="154"/>
      <c r="B23" s="155"/>
      <c r="C23" s="230"/>
      <c r="D23" s="231"/>
      <c r="E23" s="137"/>
      <c r="F23" s="154"/>
      <c r="G23" s="155"/>
      <c r="H23" s="169"/>
      <c r="I23" s="170"/>
      <c r="J23" s="25"/>
      <c r="K23" s="191"/>
      <c r="L23" s="192"/>
      <c r="M23" s="171"/>
      <c r="N23" s="172"/>
      <c r="O23" s="25"/>
      <c r="P23" s="212"/>
      <c r="Q23" s="213"/>
      <c r="R23" s="191"/>
      <c r="S23" s="192"/>
      <c r="T23" s="191"/>
      <c r="U23" s="192"/>
      <c r="V23" s="189" t="str">
        <f t="shared" si="9"/>
        <v/>
      </c>
      <c r="W23" s="190"/>
      <c r="X23" s="191"/>
      <c r="Y23" s="192"/>
      <c r="AA23" s="193"/>
      <c r="AB23" s="194"/>
      <c r="AC23" s="156"/>
      <c r="AD23" s="157"/>
      <c r="AE23" s="210" t="str">
        <f t="shared" si="10"/>
        <v/>
      </c>
      <c r="AF23" s="211"/>
      <c r="AH23" s="264"/>
      <c r="AI23" s="265"/>
      <c r="AJ23" s="256"/>
      <c r="AK23" s="257"/>
      <c r="AL23" s="257"/>
      <c r="AM23" s="257"/>
      <c r="AN23" s="257"/>
      <c r="AO23" s="258"/>
      <c r="AR23" s="46" t="e">
        <f>INDEX('.RSH'!$R$4:$U$15,MATCH(C23,'.RSH'!$Q$4:$Q$15,0),MATCH(F23,'.RSH'!$R$3:$U$3,0))</f>
        <v>#N/A</v>
      </c>
      <c r="AS23" s="46" t="str">
        <f t="shared" si="11"/>
        <v/>
      </c>
      <c r="AT23" s="46" t="e">
        <f>VLOOKUP(M23,'.RSH'!$J$3:$K$10,2,0)</f>
        <v>#N/A</v>
      </c>
      <c r="AU23" s="46" t="s">
        <v>62</v>
      </c>
      <c r="AW23" s="70">
        <f t="shared" si="12"/>
        <v>0</v>
      </c>
      <c r="AX23" s="70">
        <f t="shared" si="13"/>
        <v>0</v>
      </c>
      <c r="AY23" s="70">
        <f t="shared" si="14"/>
        <v>0</v>
      </c>
      <c r="AZ23" s="78">
        <f t="shared" si="15"/>
        <v>0</v>
      </c>
      <c r="BA23" s="72" t="str">
        <f t="shared" si="16"/>
        <v/>
      </c>
      <c r="BB23" s="73" t="str">
        <f t="shared" si="17"/>
        <v/>
      </c>
      <c r="BC23" s="78">
        <f t="shared" si="18"/>
        <v>0</v>
      </c>
      <c r="BD23" s="72" t="str">
        <f t="shared" si="19"/>
        <v/>
      </c>
      <c r="BE23" s="73" t="str">
        <f t="shared" si="20"/>
        <v/>
      </c>
      <c r="BF23" s="78">
        <f t="shared" si="21"/>
        <v>0</v>
      </c>
      <c r="BG23" s="72" t="str">
        <f t="shared" si="22"/>
        <v/>
      </c>
      <c r="BH23" s="73" t="str">
        <f t="shared" si="23"/>
        <v/>
      </c>
      <c r="BI23" s="80" t="str">
        <f t="shared" si="24"/>
        <v/>
      </c>
      <c r="BJ23" s="80" t="str">
        <f t="shared" si="25"/>
        <v/>
      </c>
      <c r="BK23" s="80" t="str">
        <f t="shared" si="26"/>
        <v/>
      </c>
      <c r="BL23" s="82">
        <f t="shared" si="27"/>
        <v>0</v>
      </c>
      <c r="BM23" s="79" t="e">
        <f t="shared" si="28"/>
        <v>#DIV/0!</v>
      </c>
      <c r="BN23" s="81" t="e">
        <f t="shared" si="29"/>
        <v>#DIV/0!</v>
      </c>
      <c r="BO23" s="80" t="e">
        <f t="shared" si="30"/>
        <v>#DIV/0!</v>
      </c>
      <c r="BP23" s="80">
        <f t="shared" si="31"/>
        <v>-3</v>
      </c>
      <c r="BQ23" s="82">
        <f t="shared" si="32"/>
        <v>-3</v>
      </c>
      <c r="BR23" s="83" t="str">
        <f t="shared" si="33"/>
        <v/>
      </c>
    </row>
    <row r="24" spans="1:70" s="23" customFormat="1" ht="20.100000000000001" customHeight="1" x14ac:dyDescent="0.25">
      <c r="A24" s="67" t="s">
        <v>80</v>
      </c>
      <c r="B24" s="21"/>
      <c r="C24" s="22"/>
      <c r="D24" s="22"/>
      <c r="E24" s="66"/>
      <c r="F24" s="24"/>
      <c r="G24" s="24"/>
      <c r="H24" s="24"/>
      <c r="I24" s="24"/>
      <c r="J24" s="25"/>
      <c r="K24" s="22"/>
      <c r="L24" s="22"/>
      <c r="M24" s="24"/>
      <c r="N24" s="24"/>
      <c r="O24" s="25"/>
      <c r="P24" s="26"/>
      <c r="Q24" s="26"/>
      <c r="R24" s="136"/>
      <c r="S24" s="136"/>
      <c r="T24" s="26"/>
      <c r="U24" s="26"/>
      <c r="V24" s="26"/>
      <c r="W24" s="26"/>
      <c r="X24" s="27"/>
      <c r="Y24" s="27"/>
      <c r="AA24" s="303" t="s">
        <v>42</v>
      </c>
      <c r="AB24" s="303"/>
      <c r="AC24" s="303"/>
      <c r="AD24" s="303"/>
      <c r="AE24" s="266">
        <f>SUM(AE17:AF23)</f>
        <v>0</v>
      </c>
      <c r="AF24" s="266"/>
      <c r="AH24" s="266">
        <f>SUM(AH17:AI23)</f>
        <v>0</v>
      </c>
      <c r="AI24" s="266"/>
      <c r="AJ24" s="287"/>
      <c r="AK24" s="287"/>
      <c r="AL24" s="287"/>
      <c r="AM24" s="287"/>
      <c r="AN24" s="287"/>
      <c r="AO24" s="287"/>
      <c r="BH24" s="71" t="str">
        <f t="shared" si="1"/>
        <v/>
      </c>
    </row>
    <row r="25" spans="1:70" s="13" customFormat="1" ht="7.5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0"/>
      <c r="V25" s="10"/>
      <c r="W25" s="10"/>
      <c r="X25" s="10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</row>
    <row r="26" spans="1:70" s="86" customFormat="1" ht="16.5" customHeight="1" thickBot="1" x14ac:dyDescent="0.3">
      <c r="A26" s="259" t="s">
        <v>122</v>
      </c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  <c r="AC26" s="260"/>
      <c r="AD26" s="260"/>
      <c r="AE26" s="260"/>
      <c r="AF26" s="260"/>
      <c r="AG26" s="260"/>
      <c r="AH26" s="260"/>
      <c r="AI26" s="260"/>
      <c r="AJ26" s="260"/>
      <c r="AK26" s="260"/>
      <c r="AL26" s="260"/>
      <c r="AM26" s="260"/>
      <c r="AN26" s="260"/>
      <c r="AO26" s="261"/>
    </row>
    <row r="27" spans="1:70" s="114" customFormat="1" ht="18" customHeight="1" thickBot="1" x14ac:dyDescent="0.4">
      <c r="A27" s="142" t="s">
        <v>44</v>
      </c>
      <c r="B27" s="146"/>
      <c r="C27" s="141" t="s">
        <v>154</v>
      </c>
      <c r="D27" s="142"/>
      <c r="F27" s="145" t="s">
        <v>48</v>
      </c>
      <c r="G27" s="145"/>
      <c r="H27" s="145"/>
      <c r="I27" s="145"/>
      <c r="J27" s="14"/>
      <c r="K27" s="142" t="s">
        <v>51</v>
      </c>
      <c r="L27" s="146"/>
      <c r="M27" s="141" t="s">
        <v>21</v>
      </c>
      <c r="N27" s="142"/>
      <c r="O27" s="14"/>
      <c r="P27" s="142" t="s">
        <v>49</v>
      </c>
      <c r="Q27" s="142"/>
      <c r="R27" s="142"/>
      <c r="S27" s="142"/>
      <c r="T27" s="142"/>
      <c r="U27" s="142"/>
      <c r="V27" s="142"/>
      <c r="W27" s="142"/>
      <c r="X27" s="142"/>
      <c r="Y27" s="142"/>
      <c r="AA27" s="142" t="s">
        <v>162</v>
      </c>
      <c r="AB27" s="146"/>
      <c r="AC27" s="142" t="s">
        <v>25</v>
      </c>
      <c r="AD27" s="146"/>
      <c r="AE27" s="141" t="s">
        <v>52</v>
      </c>
      <c r="AF27" s="142"/>
      <c r="AH27" s="160" t="s">
        <v>30</v>
      </c>
      <c r="AI27" s="160"/>
      <c r="AJ27" s="160"/>
      <c r="AK27" s="160"/>
      <c r="AL27" s="160"/>
      <c r="AM27" s="160"/>
      <c r="AN27" s="160"/>
      <c r="AO27" s="160"/>
      <c r="AR27" s="217" t="s">
        <v>104</v>
      </c>
      <c r="AS27" s="217" t="s">
        <v>105</v>
      </c>
      <c r="AT27" s="217" t="s">
        <v>106</v>
      </c>
      <c r="AU27" s="217" t="s">
        <v>107</v>
      </c>
      <c r="AW27" s="179" t="s">
        <v>65</v>
      </c>
      <c r="AX27" s="179" t="s">
        <v>86</v>
      </c>
      <c r="AY27" s="180" t="s">
        <v>66</v>
      </c>
      <c r="AZ27" s="180"/>
      <c r="BA27" s="182"/>
      <c r="BB27" s="182"/>
      <c r="BC27" s="182"/>
      <c r="BD27" s="182"/>
      <c r="BE27" s="182"/>
      <c r="BF27" s="182"/>
      <c r="BG27" s="182"/>
      <c r="BH27" s="182"/>
      <c r="BI27" s="183" t="s">
        <v>67</v>
      </c>
      <c r="BJ27" s="183"/>
      <c r="BK27" s="183"/>
      <c r="BL27" s="173" t="s">
        <v>85</v>
      </c>
      <c r="BM27" s="179" t="s">
        <v>68</v>
      </c>
      <c r="BN27" s="184" t="s">
        <v>69</v>
      </c>
      <c r="BO27" s="184"/>
      <c r="BP27" s="184"/>
      <c r="BQ27" s="173" t="s">
        <v>84</v>
      </c>
      <c r="BR27" s="176" t="s">
        <v>83</v>
      </c>
    </row>
    <row r="28" spans="1:70" s="114" customFormat="1" ht="18" customHeight="1" thickBot="1" x14ac:dyDescent="0.3">
      <c r="A28" s="142"/>
      <c r="B28" s="146"/>
      <c r="C28" s="141"/>
      <c r="D28" s="142"/>
      <c r="F28" s="142" t="s">
        <v>46</v>
      </c>
      <c r="G28" s="146"/>
      <c r="H28" s="141" t="s">
        <v>45</v>
      </c>
      <c r="I28" s="142"/>
      <c r="J28" s="14"/>
      <c r="K28" s="142"/>
      <c r="L28" s="146"/>
      <c r="M28" s="141"/>
      <c r="N28" s="142"/>
      <c r="O28" s="14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AA28" s="142"/>
      <c r="AB28" s="146"/>
      <c r="AC28" s="142"/>
      <c r="AD28" s="146"/>
      <c r="AE28" s="141"/>
      <c r="AF28" s="142"/>
      <c r="AH28" s="142"/>
      <c r="AI28" s="142"/>
      <c r="AJ28" s="142"/>
      <c r="AK28" s="142"/>
      <c r="AL28" s="142"/>
      <c r="AM28" s="142"/>
      <c r="AN28" s="142"/>
      <c r="AO28" s="142"/>
      <c r="AR28" s="218"/>
      <c r="AS28" s="218"/>
      <c r="AT28" s="218"/>
      <c r="AU28" s="218"/>
      <c r="AW28" s="179"/>
      <c r="AX28" s="179"/>
      <c r="AY28" s="179" t="s">
        <v>70</v>
      </c>
      <c r="AZ28" s="109"/>
      <c r="BA28" s="75" t="s">
        <v>71</v>
      </c>
      <c r="BB28" s="76">
        <v>10</v>
      </c>
      <c r="BC28" s="76"/>
      <c r="BD28" s="75" t="s">
        <v>71</v>
      </c>
      <c r="BE28" s="76">
        <v>15</v>
      </c>
      <c r="BF28" s="76"/>
      <c r="BG28" s="75" t="s">
        <v>71</v>
      </c>
      <c r="BH28" s="76">
        <v>20</v>
      </c>
      <c r="BI28" s="180" t="s">
        <v>72</v>
      </c>
      <c r="BJ28" s="180" t="s">
        <v>73</v>
      </c>
      <c r="BK28" s="180" t="s">
        <v>74</v>
      </c>
      <c r="BL28" s="174"/>
      <c r="BM28" s="179"/>
      <c r="BN28" s="181" t="s">
        <v>82</v>
      </c>
      <c r="BO28" s="181" t="s">
        <v>81</v>
      </c>
      <c r="BP28" s="181" t="s">
        <v>75</v>
      </c>
      <c r="BQ28" s="174"/>
      <c r="BR28" s="177"/>
    </row>
    <row r="29" spans="1:70" s="114" customFormat="1" ht="18" customHeight="1" thickBot="1" x14ac:dyDescent="0.3">
      <c r="A29" s="144"/>
      <c r="B29" s="147"/>
      <c r="C29" s="143"/>
      <c r="D29" s="144"/>
      <c r="E29" s="8"/>
      <c r="F29" s="144"/>
      <c r="G29" s="147"/>
      <c r="H29" s="143"/>
      <c r="I29" s="144"/>
      <c r="J29" s="14"/>
      <c r="K29" s="144"/>
      <c r="L29" s="147"/>
      <c r="M29" s="143"/>
      <c r="N29" s="144"/>
      <c r="O29" s="14"/>
      <c r="P29" s="150" t="s">
        <v>15</v>
      </c>
      <c r="Q29" s="151"/>
      <c r="R29" s="149" t="s">
        <v>16</v>
      </c>
      <c r="S29" s="151"/>
      <c r="T29" s="149" t="s">
        <v>17</v>
      </c>
      <c r="U29" s="151"/>
      <c r="V29" s="149" t="s">
        <v>79</v>
      </c>
      <c r="W29" s="151"/>
      <c r="X29" s="149" t="s">
        <v>1</v>
      </c>
      <c r="Y29" s="150"/>
      <c r="AA29" s="144"/>
      <c r="AB29" s="147"/>
      <c r="AC29" s="144"/>
      <c r="AD29" s="147"/>
      <c r="AE29" s="143"/>
      <c r="AF29" s="144"/>
      <c r="AH29" s="144"/>
      <c r="AI29" s="144"/>
      <c r="AJ29" s="144"/>
      <c r="AK29" s="144"/>
      <c r="AL29" s="144"/>
      <c r="AM29" s="144"/>
      <c r="AN29" s="144"/>
      <c r="AO29" s="144"/>
      <c r="AR29" s="219"/>
      <c r="AS29" s="219"/>
      <c r="AT29" s="219"/>
      <c r="AU29" s="219"/>
      <c r="AW29" s="179"/>
      <c r="AX29" s="179"/>
      <c r="AY29" s="179"/>
      <c r="AZ29" s="77" t="s">
        <v>76</v>
      </c>
      <c r="BA29" s="109" t="s">
        <v>77</v>
      </c>
      <c r="BB29" s="109" t="s">
        <v>78</v>
      </c>
      <c r="BC29" s="77" t="s">
        <v>76</v>
      </c>
      <c r="BD29" s="109" t="s">
        <v>77</v>
      </c>
      <c r="BE29" s="109" t="s">
        <v>78</v>
      </c>
      <c r="BF29" s="77" t="s">
        <v>76</v>
      </c>
      <c r="BG29" s="109" t="s">
        <v>77</v>
      </c>
      <c r="BH29" s="109" t="s">
        <v>78</v>
      </c>
      <c r="BI29" s="180"/>
      <c r="BJ29" s="180"/>
      <c r="BK29" s="180"/>
      <c r="BL29" s="175"/>
      <c r="BM29" s="179"/>
      <c r="BN29" s="181"/>
      <c r="BO29" s="181"/>
      <c r="BP29" s="181"/>
      <c r="BQ29" s="175"/>
      <c r="BR29" s="178"/>
    </row>
    <row r="30" spans="1:70" s="86" customFormat="1" ht="19.5" customHeight="1" x14ac:dyDescent="0.25">
      <c r="A30" s="185"/>
      <c r="B30" s="186"/>
      <c r="C30" s="239"/>
      <c r="D30" s="240"/>
      <c r="E30" s="122"/>
      <c r="F30" s="185"/>
      <c r="G30" s="186"/>
      <c r="H30" s="202"/>
      <c r="I30" s="203"/>
      <c r="J30" s="25"/>
      <c r="K30" s="185"/>
      <c r="L30" s="186"/>
      <c r="M30" s="248"/>
      <c r="N30" s="249"/>
      <c r="O30" s="25"/>
      <c r="P30" s="248"/>
      <c r="Q30" s="249"/>
      <c r="R30" s="185"/>
      <c r="S30" s="186"/>
      <c r="T30" s="185"/>
      <c r="U30" s="186"/>
      <c r="V30" s="187" t="str">
        <f>IF(OR(ISBLANK(C30),ISBLANK(F30),ISBLANK(H30),ISBLANK(M30)),"",IF(ISBLANK(AA30),BQ30,BR30))</f>
        <v/>
      </c>
      <c r="W30" s="188"/>
      <c r="X30" s="185"/>
      <c r="Y30" s="186"/>
      <c r="Z30" s="122"/>
      <c r="AA30" s="220"/>
      <c r="AB30" s="221"/>
      <c r="AC30" s="220"/>
      <c r="AD30" s="221"/>
      <c r="AE30" s="270" t="str">
        <f t="shared" ref="AE30:AE36" si="34">IF(AND(ISNUMBER(AA30),ISNUMBER(AC30)),AA30/100*AC30,"")</f>
        <v/>
      </c>
      <c r="AF30" s="271"/>
      <c r="AG30" s="122"/>
      <c r="AH30" s="161"/>
      <c r="AI30" s="162"/>
      <c r="AJ30" s="162"/>
      <c r="AK30" s="162"/>
      <c r="AL30" s="162"/>
      <c r="AM30" s="162"/>
      <c r="AN30" s="162"/>
      <c r="AO30" s="163"/>
      <c r="AR30" s="43" t="e">
        <f>INDEX('.RSV'!$R$4:$U$10,MATCH(C30,'.RSV'!$Q$4:$Q$10,0),MATCH(F30,'.RSV'!$R$3:$U$3,0))</f>
        <v>#N/A</v>
      </c>
      <c r="AS30" s="43" t="str">
        <f>IF(ISBLANK(M30),"",M30-3)</f>
        <v/>
      </c>
      <c r="AT30" s="43"/>
      <c r="AU30" s="43"/>
      <c r="AV30" s="122"/>
      <c r="AW30" s="110">
        <f>M30</f>
        <v>0</v>
      </c>
      <c r="AX30" s="110">
        <f>AW30-3</f>
        <v>-3</v>
      </c>
      <c r="AY30" s="110">
        <f>AA30</f>
        <v>0</v>
      </c>
      <c r="AZ30" s="78">
        <f>ROUNDDOWN(($AY30-2*3.5)/$BB$15+1,0)</f>
        <v>0</v>
      </c>
      <c r="BA30" s="72" t="str">
        <f>IF(H30=BB$15,IF(($AY30-((AZ30-1)-1)*BB$15)/2&lt;=BB$15/2*1.5,AZ30-1,AZ30),"")</f>
        <v/>
      </c>
      <c r="BB30" s="73" t="str">
        <f>IF(H30=BB$15,($AY30-(BA30-1)*BB$15)/2,"")</f>
        <v/>
      </c>
      <c r="BC30" s="78">
        <f>ROUNDDOWN(($AY30-2*3.5)/BE$15+1,0)</f>
        <v>0</v>
      </c>
      <c r="BD30" s="72" t="str">
        <f>IF(H30=BE$15,IF(($AY30-((BC30-1)-1)*BE$15)/2&lt;=BE$15/2*1.5,BC30-1,BC30),"")</f>
        <v/>
      </c>
      <c r="BE30" s="73" t="str">
        <f>IF(H30=BE$15,($AY30-(BD30-1)*BE$15)/2,"")</f>
        <v/>
      </c>
      <c r="BF30" s="78">
        <f>ROUNDDOWN(($AY30-2*3.5)/BH$15+1,0)</f>
        <v>0</v>
      </c>
      <c r="BG30" s="72" t="str">
        <f t="shared" ref="BG30" si="35">IF(H30=BH$15,IF(($AY30-((BF30-1)-1)*BH$15)/2&lt;=BH$15/2*1.5,BF30-1,BF30),"")</f>
        <v/>
      </c>
      <c r="BH30" s="73" t="str">
        <f t="shared" ref="BH30" si="36">IF(H30=BH$15,($AY30-(BG30-1)*BH$15)/2,"")</f>
        <v/>
      </c>
      <c r="BI30" s="80" t="str">
        <f t="shared" ref="BI30" si="37">IF(H30=$BB$15,IF(ISEVEN(BA30),BA30/2*$BB$15+BB30-3.5,(BA30-1)/2*$BB$15+BB30-3.5)-4,"")</f>
        <v/>
      </c>
      <c r="BJ30" s="80" t="str">
        <f>IF(H30=$BE$15,IF(ISEVEN(BD30),BD30/2*$BE$15+BE30-3.5,(BD30-1)/2*$BE$15+BE30-3.5)-4,"")</f>
        <v/>
      </c>
      <c r="BK30" s="80" t="str">
        <f t="shared" ref="BK30" si="38">IF(H30=$BH$15,IF(ISEVEN(BG30),BG30/2*$BH$15+BH30-3.5,(BG30-1)/2*$BH$15+BH30-3.5)-4,"")</f>
        <v/>
      </c>
      <c r="BL30" s="82">
        <f>ROUND(MAX(BI30,BJ30,BK30),0)</f>
        <v>0</v>
      </c>
      <c r="BM30" s="79" t="e">
        <f t="shared" ref="BM30" si="39">ATAN((F30+1)/(H30*10))</f>
        <v>#DIV/0!</v>
      </c>
      <c r="BN30" s="81" t="e">
        <f>ROUND((((AX30*10)/2-F30-1)/SIN(BM30)-40)/10,0)</f>
        <v>#DIV/0!</v>
      </c>
      <c r="BO30" s="80" t="e">
        <f t="shared" ref="BO30" si="40">ROUND(((((AW30*10)-10)-F30-1)/SIN(BM30)-40)/10,0)</f>
        <v>#DIV/0!</v>
      </c>
      <c r="BP30" s="80">
        <f>MAX(H30-3,ROUND((MIN(((H30*10)*((AX30*10)-6*F30)/2)/(F30+1)+3*F30-40,2*(H30*10)))/10,0))</f>
        <v>-3</v>
      </c>
      <c r="BQ30" s="82">
        <f>IF(OR(C30="RSV A",C30="RSV F",C30="RSV C2",C30="RSV N2"),BN30,IF(OR(C30="RSV B",C30="RSV C",C30="RSV K",C30="RSV L",C30="RSV N"),BO30,BP30))</f>
        <v>-3</v>
      </c>
      <c r="BR30" s="83" t="str">
        <f>IF(AY30&gt;0,MIN(BL30,BQ30),"")</f>
        <v/>
      </c>
    </row>
    <row r="31" spans="1:70" s="86" customFormat="1" ht="19.5" customHeight="1" x14ac:dyDescent="0.25">
      <c r="A31" s="154"/>
      <c r="B31" s="155"/>
      <c r="C31" s="167"/>
      <c r="D31" s="168"/>
      <c r="E31" s="122"/>
      <c r="F31" s="154"/>
      <c r="G31" s="155"/>
      <c r="H31" s="169"/>
      <c r="I31" s="170"/>
      <c r="J31" s="25"/>
      <c r="K31" s="154"/>
      <c r="L31" s="155"/>
      <c r="M31" s="171"/>
      <c r="N31" s="172"/>
      <c r="O31" s="25"/>
      <c r="P31" s="171"/>
      <c r="Q31" s="172"/>
      <c r="R31" s="154"/>
      <c r="S31" s="155"/>
      <c r="T31" s="154"/>
      <c r="U31" s="155"/>
      <c r="V31" s="152" t="str">
        <f t="shared" ref="V31:V36" si="41">IF(OR(ISBLANK(C31),ISBLANK(F31),ISBLANK(H31),ISBLANK(M31)),"",IF(ISBLANK(AA31),BQ31,BR31))</f>
        <v/>
      </c>
      <c r="W31" s="153"/>
      <c r="X31" s="154"/>
      <c r="Y31" s="155"/>
      <c r="Z31" s="122"/>
      <c r="AA31" s="156"/>
      <c r="AB31" s="157"/>
      <c r="AC31" s="156"/>
      <c r="AD31" s="157"/>
      <c r="AE31" s="158" t="str">
        <f t="shared" si="34"/>
        <v/>
      </c>
      <c r="AF31" s="159"/>
      <c r="AG31" s="122"/>
      <c r="AH31" s="164"/>
      <c r="AI31" s="165"/>
      <c r="AJ31" s="165"/>
      <c r="AK31" s="165"/>
      <c r="AL31" s="165"/>
      <c r="AM31" s="165"/>
      <c r="AN31" s="165"/>
      <c r="AO31" s="166"/>
      <c r="AR31" s="44" t="e">
        <f>INDEX('.RSV'!$R$4:$U$10,MATCH(C31,'.RSV'!$Q$4:$Q$10,0),MATCH(F31,'.RSV'!$R$3:$U$3,0))</f>
        <v>#N/A</v>
      </c>
      <c r="AS31" s="44" t="str">
        <f t="shared" ref="AS31:AS36" si="42">IF(ISBLANK(M31),"",M31-3)</f>
        <v/>
      </c>
      <c r="AT31" s="44"/>
      <c r="AU31" s="44"/>
      <c r="AV31" s="122"/>
      <c r="AW31" s="110">
        <f t="shared" ref="AW31:AW36" si="43">M31</f>
        <v>0</v>
      </c>
      <c r="AX31" s="110">
        <f t="shared" ref="AX31:AX36" si="44">AW31-3</f>
        <v>-3</v>
      </c>
      <c r="AY31" s="110">
        <f t="shared" ref="AY31:AY36" si="45">AA31</f>
        <v>0</v>
      </c>
      <c r="AZ31" s="78">
        <f t="shared" ref="AZ31:AZ36" si="46">ROUNDDOWN(($AY31-2*3.5)/$BB$15+1,0)</f>
        <v>0</v>
      </c>
      <c r="BA31" s="72" t="str">
        <f t="shared" ref="BA31:BA36" si="47">IF(H31=BB$15,IF(($AY31-((AZ31-1)-1)*BB$15)/2&lt;=BB$15/2*1.5,AZ31-1,AZ31),"")</f>
        <v/>
      </c>
      <c r="BB31" s="73" t="str">
        <f t="shared" ref="BB31:BB36" si="48">IF(H31=BB$15,($AY31-(BA31-1)*BB$15)/2,"")</f>
        <v/>
      </c>
      <c r="BC31" s="78">
        <f t="shared" ref="BC31:BC36" si="49">ROUNDDOWN(($AY31-2*3.5)/BE$15+1,0)</f>
        <v>0</v>
      </c>
      <c r="BD31" s="72" t="str">
        <f t="shared" ref="BD31:BD36" si="50">IF(H31=BE$15,IF(($AY31-((BC31-1)-1)*BE$15)/2&lt;=BE$15/2*1.5,BC31-1,BC31),"")</f>
        <v/>
      </c>
      <c r="BE31" s="73" t="str">
        <f t="shared" ref="BE31:BE36" si="51">IF(H31=BE$15,($AY31-(BD31-1)*BE$15)/2,"")</f>
        <v/>
      </c>
      <c r="BF31" s="78">
        <f t="shared" ref="BF31:BF36" si="52">ROUNDDOWN(($AY31-2*3.5)/BH$15+1,0)</f>
        <v>0</v>
      </c>
      <c r="BG31" s="72" t="str">
        <f t="shared" ref="BG31:BG36" si="53">IF(H31=BH$15,IF(($AY31-((BF31-1)-1)*BH$15)/2&lt;=BH$15/2*1.5,BF31-1,BF31),"")</f>
        <v/>
      </c>
      <c r="BH31" s="73" t="str">
        <f t="shared" ref="BH31:BH36" si="54">IF(H31=BH$15,($AY31-(BG31-1)*BH$15)/2,"")</f>
        <v/>
      </c>
      <c r="BI31" s="80" t="str">
        <f t="shared" ref="BI31:BI36" si="55">IF(H31=$BB$15,IF(ISEVEN(BA31),BA31/2*$BB$15+BB31-3.5,(BA31-1)/2*$BB$15+BB31-3.5)-4,"")</f>
        <v/>
      </c>
      <c r="BJ31" s="80" t="str">
        <f t="shared" ref="BJ31:BJ36" si="56">IF(H31=$BE$15,IF(ISEVEN(BD31),BD31/2*$BE$15+BE31-3.5,(BD31-1)/2*$BE$15+BE31-3.5)-4,"")</f>
        <v/>
      </c>
      <c r="BK31" s="80" t="str">
        <f t="shared" ref="BK31:BK36" si="57">IF(H31=$BH$15,IF(ISEVEN(BG31),BG31/2*$BH$15+BH31-3.5,(BG31-1)/2*$BH$15+BH31-3.5)-4,"")</f>
        <v/>
      </c>
      <c r="BL31" s="82">
        <f t="shared" ref="BL31:BL36" si="58">ROUND(MAX(BI31,BJ31,BK31),0)</f>
        <v>0</v>
      </c>
      <c r="BM31" s="79" t="e">
        <f t="shared" ref="BM31:BM36" si="59">ATAN((F31+1)/(H31*10))</f>
        <v>#DIV/0!</v>
      </c>
      <c r="BN31" s="81" t="e">
        <f t="shared" ref="BN31:BN36" si="60">ROUND((((AX31*10)/2-F31-1)/SIN(BM31)-40)/10,0)</f>
        <v>#DIV/0!</v>
      </c>
      <c r="BO31" s="80" t="e">
        <f t="shared" ref="BO31:BO36" si="61">ROUND(((((AW31*10)-10)-F31-1)/SIN(BM31)-40)/10,0)</f>
        <v>#DIV/0!</v>
      </c>
      <c r="BP31" s="80">
        <f t="shared" ref="BP31:BP36" si="62">MAX(H31-3,ROUND((MIN(((H31*10)*((AX31*10)-6*F31)/2)/(F31+1)+3*F31-40,2*(H31*10)))/10,0))</f>
        <v>-3</v>
      </c>
      <c r="BQ31" s="82">
        <f t="shared" ref="BQ31:BQ36" si="63">IF(OR(C31="RSV A",C31="RSV F",C31="RSV C2",C31="RSV N2"),BN31,IF(OR(C31="RSV B",C31="RSV C",C31="RSV K",C31="RSV L",C31="RSV N"),BO31,BP31))</f>
        <v>-3</v>
      </c>
      <c r="BR31" s="83" t="str">
        <f t="shared" ref="BR31:BR36" si="64">IF(AY31&gt;0,MIN(BL31,BQ31),"")</f>
        <v/>
      </c>
    </row>
    <row r="32" spans="1:70" s="86" customFormat="1" ht="19.5" customHeight="1" x14ac:dyDescent="0.25">
      <c r="A32" s="154"/>
      <c r="B32" s="155"/>
      <c r="C32" s="167"/>
      <c r="D32" s="168"/>
      <c r="E32" s="122"/>
      <c r="F32" s="154"/>
      <c r="G32" s="155"/>
      <c r="H32" s="169"/>
      <c r="I32" s="170"/>
      <c r="J32" s="25"/>
      <c r="K32" s="154"/>
      <c r="L32" s="155"/>
      <c r="M32" s="171"/>
      <c r="N32" s="172"/>
      <c r="O32" s="25"/>
      <c r="P32" s="171"/>
      <c r="Q32" s="172"/>
      <c r="R32" s="154"/>
      <c r="S32" s="155"/>
      <c r="T32" s="154"/>
      <c r="U32" s="155"/>
      <c r="V32" s="152" t="str">
        <f t="shared" si="41"/>
        <v/>
      </c>
      <c r="W32" s="153"/>
      <c r="X32" s="154"/>
      <c r="Y32" s="155"/>
      <c r="Z32" s="122"/>
      <c r="AA32" s="156"/>
      <c r="AB32" s="157"/>
      <c r="AC32" s="156"/>
      <c r="AD32" s="157"/>
      <c r="AE32" s="158" t="str">
        <f t="shared" si="34"/>
        <v/>
      </c>
      <c r="AF32" s="159"/>
      <c r="AG32" s="122"/>
      <c r="AH32" s="164"/>
      <c r="AI32" s="165"/>
      <c r="AJ32" s="165"/>
      <c r="AK32" s="165"/>
      <c r="AL32" s="165"/>
      <c r="AM32" s="165"/>
      <c r="AN32" s="165"/>
      <c r="AO32" s="166"/>
      <c r="AR32" s="44" t="e">
        <f>INDEX('.RSV'!$R$4:$U$10,MATCH(C32,'.RSV'!$Q$4:$Q$10,0),MATCH(F32,'.RSV'!$R$3:$U$3,0))</f>
        <v>#N/A</v>
      </c>
      <c r="AS32" s="44" t="str">
        <f t="shared" si="42"/>
        <v/>
      </c>
      <c r="AT32" s="44"/>
      <c r="AU32" s="44"/>
      <c r="AV32" s="122"/>
      <c r="AW32" s="110">
        <f t="shared" si="43"/>
        <v>0</v>
      </c>
      <c r="AX32" s="110">
        <f t="shared" si="44"/>
        <v>-3</v>
      </c>
      <c r="AY32" s="110">
        <f t="shared" si="45"/>
        <v>0</v>
      </c>
      <c r="AZ32" s="78">
        <f t="shared" si="46"/>
        <v>0</v>
      </c>
      <c r="BA32" s="72" t="str">
        <f t="shared" si="47"/>
        <v/>
      </c>
      <c r="BB32" s="73" t="str">
        <f t="shared" si="48"/>
        <v/>
      </c>
      <c r="BC32" s="78">
        <f t="shared" si="49"/>
        <v>0</v>
      </c>
      <c r="BD32" s="72" t="str">
        <f t="shared" si="50"/>
        <v/>
      </c>
      <c r="BE32" s="73" t="str">
        <f t="shared" si="51"/>
        <v/>
      </c>
      <c r="BF32" s="78">
        <f t="shared" si="52"/>
        <v>0</v>
      </c>
      <c r="BG32" s="72" t="str">
        <f t="shared" si="53"/>
        <v/>
      </c>
      <c r="BH32" s="73" t="str">
        <f t="shared" si="54"/>
        <v/>
      </c>
      <c r="BI32" s="80" t="str">
        <f t="shared" si="55"/>
        <v/>
      </c>
      <c r="BJ32" s="80" t="str">
        <f t="shared" si="56"/>
        <v/>
      </c>
      <c r="BK32" s="80" t="str">
        <f t="shared" si="57"/>
        <v/>
      </c>
      <c r="BL32" s="82">
        <f t="shared" si="58"/>
        <v>0</v>
      </c>
      <c r="BM32" s="79" t="e">
        <f t="shared" si="59"/>
        <v>#DIV/0!</v>
      </c>
      <c r="BN32" s="81" t="e">
        <f t="shared" si="60"/>
        <v>#DIV/0!</v>
      </c>
      <c r="BO32" s="80" t="e">
        <f t="shared" si="61"/>
        <v>#DIV/0!</v>
      </c>
      <c r="BP32" s="80">
        <f t="shared" si="62"/>
        <v>-3</v>
      </c>
      <c r="BQ32" s="82">
        <f t="shared" si="63"/>
        <v>-3</v>
      </c>
      <c r="BR32" s="83" t="str">
        <f t="shared" si="64"/>
        <v/>
      </c>
    </row>
    <row r="33" spans="1:70" s="86" customFormat="1" ht="19.5" customHeight="1" x14ac:dyDescent="0.25">
      <c r="A33" s="154"/>
      <c r="B33" s="155"/>
      <c r="C33" s="167"/>
      <c r="D33" s="168"/>
      <c r="E33" s="122"/>
      <c r="F33" s="154"/>
      <c r="G33" s="155"/>
      <c r="H33" s="169"/>
      <c r="I33" s="170"/>
      <c r="J33" s="25"/>
      <c r="K33" s="154"/>
      <c r="L33" s="155"/>
      <c r="M33" s="171"/>
      <c r="N33" s="172"/>
      <c r="O33" s="25"/>
      <c r="P33" s="171"/>
      <c r="Q33" s="172"/>
      <c r="R33" s="154"/>
      <c r="S33" s="155"/>
      <c r="T33" s="154"/>
      <c r="U33" s="155"/>
      <c r="V33" s="152" t="str">
        <f t="shared" si="41"/>
        <v/>
      </c>
      <c r="W33" s="153"/>
      <c r="X33" s="154"/>
      <c r="Y33" s="155"/>
      <c r="Z33" s="122"/>
      <c r="AA33" s="156"/>
      <c r="AB33" s="157"/>
      <c r="AC33" s="156"/>
      <c r="AD33" s="157"/>
      <c r="AE33" s="158" t="str">
        <f t="shared" si="34"/>
        <v/>
      </c>
      <c r="AF33" s="159"/>
      <c r="AG33" s="122"/>
      <c r="AH33" s="164"/>
      <c r="AI33" s="165"/>
      <c r="AJ33" s="165"/>
      <c r="AK33" s="165"/>
      <c r="AL33" s="165"/>
      <c r="AM33" s="165"/>
      <c r="AN33" s="165"/>
      <c r="AO33" s="166"/>
      <c r="AR33" s="44" t="e">
        <f>INDEX('.RSV'!$R$4:$U$10,MATCH(C33,'.RSV'!$Q$4:$Q$10,0),MATCH(F33,'.RSV'!$R$3:$U$3,0))</f>
        <v>#N/A</v>
      </c>
      <c r="AS33" s="44" t="str">
        <f t="shared" si="42"/>
        <v/>
      </c>
      <c r="AT33" s="44"/>
      <c r="AU33" s="44"/>
      <c r="AV33" s="122"/>
      <c r="AW33" s="110">
        <f t="shared" si="43"/>
        <v>0</v>
      </c>
      <c r="AX33" s="110">
        <f t="shared" si="44"/>
        <v>-3</v>
      </c>
      <c r="AY33" s="110">
        <f t="shared" si="45"/>
        <v>0</v>
      </c>
      <c r="AZ33" s="78">
        <f t="shared" si="46"/>
        <v>0</v>
      </c>
      <c r="BA33" s="72" t="str">
        <f t="shared" si="47"/>
        <v/>
      </c>
      <c r="BB33" s="73" t="str">
        <f t="shared" si="48"/>
        <v/>
      </c>
      <c r="BC33" s="78">
        <f t="shared" si="49"/>
        <v>0</v>
      </c>
      <c r="BD33" s="72" t="str">
        <f t="shared" si="50"/>
        <v/>
      </c>
      <c r="BE33" s="73" t="str">
        <f t="shared" si="51"/>
        <v/>
      </c>
      <c r="BF33" s="78">
        <f t="shared" si="52"/>
        <v>0</v>
      </c>
      <c r="BG33" s="72" t="str">
        <f t="shared" si="53"/>
        <v/>
      </c>
      <c r="BH33" s="73" t="str">
        <f t="shared" si="54"/>
        <v/>
      </c>
      <c r="BI33" s="80" t="str">
        <f t="shared" si="55"/>
        <v/>
      </c>
      <c r="BJ33" s="80" t="str">
        <f t="shared" si="56"/>
        <v/>
      </c>
      <c r="BK33" s="80" t="str">
        <f t="shared" si="57"/>
        <v/>
      </c>
      <c r="BL33" s="82">
        <f t="shared" si="58"/>
        <v>0</v>
      </c>
      <c r="BM33" s="79" t="e">
        <f t="shared" si="59"/>
        <v>#DIV/0!</v>
      </c>
      <c r="BN33" s="81" t="e">
        <f t="shared" si="60"/>
        <v>#DIV/0!</v>
      </c>
      <c r="BO33" s="80" t="e">
        <f t="shared" si="61"/>
        <v>#DIV/0!</v>
      </c>
      <c r="BP33" s="80">
        <f t="shared" si="62"/>
        <v>-3</v>
      </c>
      <c r="BQ33" s="82">
        <f t="shared" si="63"/>
        <v>-3</v>
      </c>
      <c r="BR33" s="83" t="str">
        <f t="shared" si="64"/>
        <v/>
      </c>
    </row>
    <row r="34" spans="1:70" s="86" customFormat="1" ht="19.5" customHeight="1" x14ac:dyDescent="0.25">
      <c r="A34" s="154"/>
      <c r="B34" s="155"/>
      <c r="C34" s="167"/>
      <c r="D34" s="168"/>
      <c r="E34" s="122"/>
      <c r="F34" s="154"/>
      <c r="G34" s="155"/>
      <c r="H34" s="169"/>
      <c r="I34" s="170"/>
      <c r="J34" s="25"/>
      <c r="K34" s="154"/>
      <c r="L34" s="155"/>
      <c r="M34" s="171"/>
      <c r="N34" s="172"/>
      <c r="O34" s="25"/>
      <c r="P34" s="171"/>
      <c r="Q34" s="172"/>
      <c r="R34" s="154"/>
      <c r="S34" s="155"/>
      <c r="T34" s="154"/>
      <c r="U34" s="155"/>
      <c r="V34" s="152" t="str">
        <f t="shared" si="41"/>
        <v/>
      </c>
      <c r="W34" s="153"/>
      <c r="X34" s="154"/>
      <c r="Y34" s="155"/>
      <c r="Z34" s="122"/>
      <c r="AA34" s="156"/>
      <c r="AB34" s="157"/>
      <c r="AC34" s="156"/>
      <c r="AD34" s="157"/>
      <c r="AE34" s="158" t="str">
        <f t="shared" si="34"/>
        <v/>
      </c>
      <c r="AF34" s="159"/>
      <c r="AG34" s="122"/>
      <c r="AH34" s="164"/>
      <c r="AI34" s="165"/>
      <c r="AJ34" s="165"/>
      <c r="AK34" s="165"/>
      <c r="AL34" s="165"/>
      <c r="AM34" s="165"/>
      <c r="AN34" s="165"/>
      <c r="AO34" s="166"/>
      <c r="AR34" s="44" t="e">
        <f>INDEX('.RSV'!$R$4:$U$10,MATCH(C34,'.RSV'!$Q$4:$Q$10,0),MATCH(F34,'.RSV'!$R$3:$U$3,0))</f>
        <v>#N/A</v>
      </c>
      <c r="AS34" s="44" t="str">
        <f t="shared" si="42"/>
        <v/>
      </c>
      <c r="AT34" s="44"/>
      <c r="AU34" s="44"/>
      <c r="AV34" s="122"/>
      <c r="AW34" s="110">
        <f t="shared" si="43"/>
        <v>0</v>
      </c>
      <c r="AX34" s="110">
        <f t="shared" si="44"/>
        <v>-3</v>
      </c>
      <c r="AY34" s="110">
        <f t="shared" si="45"/>
        <v>0</v>
      </c>
      <c r="AZ34" s="78">
        <f t="shared" si="46"/>
        <v>0</v>
      </c>
      <c r="BA34" s="72" t="str">
        <f t="shared" si="47"/>
        <v/>
      </c>
      <c r="BB34" s="73" t="str">
        <f t="shared" si="48"/>
        <v/>
      </c>
      <c r="BC34" s="78">
        <f t="shared" si="49"/>
        <v>0</v>
      </c>
      <c r="BD34" s="72" t="str">
        <f t="shared" si="50"/>
        <v/>
      </c>
      <c r="BE34" s="73" t="str">
        <f t="shared" si="51"/>
        <v/>
      </c>
      <c r="BF34" s="78">
        <f t="shared" si="52"/>
        <v>0</v>
      </c>
      <c r="BG34" s="72" t="str">
        <f t="shared" si="53"/>
        <v/>
      </c>
      <c r="BH34" s="73" t="str">
        <f t="shared" si="54"/>
        <v/>
      </c>
      <c r="BI34" s="80" t="str">
        <f t="shared" si="55"/>
        <v/>
      </c>
      <c r="BJ34" s="80" t="str">
        <f t="shared" si="56"/>
        <v/>
      </c>
      <c r="BK34" s="80" t="str">
        <f t="shared" si="57"/>
        <v/>
      </c>
      <c r="BL34" s="82">
        <f t="shared" si="58"/>
        <v>0</v>
      </c>
      <c r="BM34" s="79" t="e">
        <f t="shared" si="59"/>
        <v>#DIV/0!</v>
      </c>
      <c r="BN34" s="81" t="e">
        <f t="shared" si="60"/>
        <v>#DIV/0!</v>
      </c>
      <c r="BO34" s="80" t="e">
        <f t="shared" si="61"/>
        <v>#DIV/0!</v>
      </c>
      <c r="BP34" s="80">
        <f t="shared" si="62"/>
        <v>-3</v>
      </c>
      <c r="BQ34" s="82">
        <f t="shared" si="63"/>
        <v>-3</v>
      </c>
      <c r="BR34" s="83" t="str">
        <f t="shared" si="64"/>
        <v/>
      </c>
    </row>
    <row r="35" spans="1:70" s="86" customFormat="1" ht="19.5" customHeight="1" x14ac:dyDescent="0.25">
      <c r="A35" s="154"/>
      <c r="B35" s="155"/>
      <c r="C35" s="167"/>
      <c r="D35" s="168"/>
      <c r="E35" s="122"/>
      <c r="F35" s="154"/>
      <c r="G35" s="155"/>
      <c r="H35" s="169"/>
      <c r="I35" s="170"/>
      <c r="J35" s="25"/>
      <c r="K35" s="154"/>
      <c r="L35" s="155"/>
      <c r="M35" s="171"/>
      <c r="N35" s="172"/>
      <c r="O35" s="25"/>
      <c r="P35" s="171"/>
      <c r="Q35" s="172"/>
      <c r="R35" s="154"/>
      <c r="S35" s="155"/>
      <c r="T35" s="154"/>
      <c r="U35" s="155"/>
      <c r="V35" s="152" t="str">
        <f t="shared" si="41"/>
        <v/>
      </c>
      <c r="W35" s="153"/>
      <c r="X35" s="154"/>
      <c r="Y35" s="155"/>
      <c r="Z35" s="122"/>
      <c r="AA35" s="156"/>
      <c r="AB35" s="157"/>
      <c r="AC35" s="156"/>
      <c r="AD35" s="157"/>
      <c r="AE35" s="158" t="str">
        <f t="shared" si="34"/>
        <v/>
      </c>
      <c r="AF35" s="159"/>
      <c r="AG35" s="122"/>
      <c r="AH35" s="164"/>
      <c r="AI35" s="165"/>
      <c r="AJ35" s="165"/>
      <c r="AK35" s="165"/>
      <c r="AL35" s="165"/>
      <c r="AM35" s="165"/>
      <c r="AN35" s="165"/>
      <c r="AO35" s="166"/>
      <c r="AR35" s="44" t="e">
        <f>INDEX('.RSV'!$R$4:$U$10,MATCH(C35,'.RSV'!$Q$4:$Q$10,0),MATCH(F35,'.RSV'!$R$3:$U$3,0))</f>
        <v>#N/A</v>
      </c>
      <c r="AS35" s="44" t="str">
        <f t="shared" si="42"/>
        <v/>
      </c>
      <c r="AT35" s="44"/>
      <c r="AU35" s="44"/>
      <c r="AV35" s="122"/>
      <c r="AW35" s="110">
        <f t="shared" si="43"/>
        <v>0</v>
      </c>
      <c r="AX35" s="110">
        <f t="shared" si="44"/>
        <v>-3</v>
      </c>
      <c r="AY35" s="110">
        <f t="shared" si="45"/>
        <v>0</v>
      </c>
      <c r="AZ35" s="78">
        <f t="shared" si="46"/>
        <v>0</v>
      </c>
      <c r="BA35" s="72" t="str">
        <f t="shared" si="47"/>
        <v/>
      </c>
      <c r="BB35" s="73" t="str">
        <f t="shared" si="48"/>
        <v/>
      </c>
      <c r="BC35" s="78">
        <f t="shared" si="49"/>
        <v>0</v>
      </c>
      <c r="BD35" s="72" t="str">
        <f t="shared" si="50"/>
        <v/>
      </c>
      <c r="BE35" s="73" t="str">
        <f t="shared" si="51"/>
        <v/>
      </c>
      <c r="BF35" s="78">
        <f t="shared" si="52"/>
        <v>0</v>
      </c>
      <c r="BG35" s="72" t="str">
        <f t="shared" si="53"/>
        <v/>
      </c>
      <c r="BH35" s="73" t="str">
        <f t="shared" si="54"/>
        <v/>
      </c>
      <c r="BI35" s="80" t="str">
        <f t="shared" si="55"/>
        <v/>
      </c>
      <c r="BJ35" s="80" t="str">
        <f t="shared" si="56"/>
        <v/>
      </c>
      <c r="BK35" s="80" t="str">
        <f t="shared" si="57"/>
        <v/>
      </c>
      <c r="BL35" s="82">
        <f t="shared" si="58"/>
        <v>0</v>
      </c>
      <c r="BM35" s="79" t="e">
        <f t="shared" si="59"/>
        <v>#DIV/0!</v>
      </c>
      <c r="BN35" s="81" t="e">
        <f t="shared" si="60"/>
        <v>#DIV/0!</v>
      </c>
      <c r="BO35" s="80" t="e">
        <f t="shared" si="61"/>
        <v>#DIV/0!</v>
      </c>
      <c r="BP35" s="80">
        <f t="shared" si="62"/>
        <v>-3</v>
      </c>
      <c r="BQ35" s="82">
        <f t="shared" si="63"/>
        <v>-3</v>
      </c>
      <c r="BR35" s="83" t="str">
        <f t="shared" si="64"/>
        <v/>
      </c>
    </row>
    <row r="36" spans="1:70" s="86" customFormat="1" ht="19.5" customHeight="1" x14ac:dyDescent="0.25">
      <c r="A36" s="191"/>
      <c r="B36" s="192"/>
      <c r="C36" s="230"/>
      <c r="D36" s="231"/>
      <c r="E36" s="137"/>
      <c r="F36" s="191"/>
      <c r="G36" s="192"/>
      <c r="H36" s="284"/>
      <c r="I36" s="285"/>
      <c r="J36" s="25"/>
      <c r="K36" s="191"/>
      <c r="L36" s="192"/>
      <c r="M36" s="212"/>
      <c r="N36" s="213"/>
      <c r="O36" s="25"/>
      <c r="P36" s="212"/>
      <c r="Q36" s="213"/>
      <c r="R36" s="191"/>
      <c r="S36" s="192"/>
      <c r="T36" s="191"/>
      <c r="U36" s="192"/>
      <c r="V36" s="189" t="str">
        <f t="shared" si="41"/>
        <v/>
      </c>
      <c r="W36" s="190"/>
      <c r="X36" s="191"/>
      <c r="Y36" s="192"/>
      <c r="Z36" s="122"/>
      <c r="AA36" s="193"/>
      <c r="AB36" s="194"/>
      <c r="AC36" s="193"/>
      <c r="AD36" s="194"/>
      <c r="AE36" s="210" t="str">
        <f t="shared" si="34"/>
        <v/>
      </c>
      <c r="AF36" s="211"/>
      <c r="AG36" s="122"/>
      <c r="AH36" s="206"/>
      <c r="AI36" s="207"/>
      <c r="AJ36" s="207"/>
      <c r="AK36" s="207"/>
      <c r="AL36" s="207"/>
      <c r="AM36" s="207"/>
      <c r="AN36" s="207"/>
      <c r="AO36" s="208"/>
      <c r="AR36" s="44" t="e">
        <f>INDEX('.RSV'!$R$4:$U$10,MATCH(C36,'.RSV'!$Q$4:$Q$10,0),MATCH(F36,'.RSV'!$R$3:$U$3,0))</f>
        <v>#N/A</v>
      </c>
      <c r="AS36" s="44" t="str">
        <f t="shared" si="42"/>
        <v/>
      </c>
      <c r="AT36" s="44"/>
      <c r="AU36" s="44"/>
      <c r="AV36" s="122"/>
      <c r="AW36" s="110">
        <f t="shared" si="43"/>
        <v>0</v>
      </c>
      <c r="AX36" s="110">
        <f t="shared" si="44"/>
        <v>-3</v>
      </c>
      <c r="AY36" s="110">
        <f t="shared" si="45"/>
        <v>0</v>
      </c>
      <c r="AZ36" s="78">
        <f t="shared" si="46"/>
        <v>0</v>
      </c>
      <c r="BA36" s="72" t="str">
        <f t="shared" si="47"/>
        <v/>
      </c>
      <c r="BB36" s="73" t="str">
        <f t="shared" si="48"/>
        <v/>
      </c>
      <c r="BC36" s="78">
        <f t="shared" si="49"/>
        <v>0</v>
      </c>
      <c r="BD36" s="72" t="str">
        <f t="shared" si="50"/>
        <v/>
      </c>
      <c r="BE36" s="73" t="str">
        <f t="shared" si="51"/>
        <v/>
      </c>
      <c r="BF36" s="78">
        <f t="shared" si="52"/>
        <v>0</v>
      </c>
      <c r="BG36" s="72" t="str">
        <f t="shared" si="53"/>
        <v/>
      </c>
      <c r="BH36" s="73" t="str">
        <f t="shared" si="54"/>
        <v/>
      </c>
      <c r="BI36" s="80" t="str">
        <f t="shared" si="55"/>
        <v/>
      </c>
      <c r="BJ36" s="80" t="str">
        <f t="shared" si="56"/>
        <v/>
      </c>
      <c r="BK36" s="80" t="str">
        <f t="shared" si="57"/>
        <v/>
      </c>
      <c r="BL36" s="82">
        <f t="shared" si="58"/>
        <v>0</v>
      </c>
      <c r="BM36" s="79" t="e">
        <f t="shared" si="59"/>
        <v>#DIV/0!</v>
      </c>
      <c r="BN36" s="81" t="e">
        <f t="shared" si="60"/>
        <v>#DIV/0!</v>
      </c>
      <c r="BO36" s="80" t="e">
        <f t="shared" si="61"/>
        <v>#DIV/0!</v>
      </c>
      <c r="BP36" s="80">
        <f t="shared" si="62"/>
        <v>-3</v>
      </c>
      <c r="BQ36" s="82">
        <f t="shared" si="63"/>
        <v>-3</v>
      </c>
      <c r="BR36" s="83" t="str">
        <f t="shared" si="64"/>
        <v/>
      </c>
    </row>
    <row r="37" spans="1:70" s="86" customFormat="1" ht="19.5" customHeight="1" x14ac:dyDescent="0.25">
      <c r="A37" s="125" t="s">
        <v>80</v>
      </c>
      <c r="B37" s="22"/>
      <c r="C37" s="22"/>
      <c r="D37" s="22"/>
      <c r="E37" s="66"/>
      <c r="F37" s="126"/>
      <c r="G37" s="126"/>
      <c r="H37" s="126"/>
      <c r="I37" s="126"/>
      <c r="J37" s="25"/>
      <c r="K37" s="22"/>
      <c r="L37" s="22"/>
      <c r="M37" s="126"/>
      <c r="N37" s="126"/>
      <c r="O37" s="25"/>
      <c r="P37" s="127"/>
      <c r="Q37" s="127"/>
      <c r="R37" s="127"/>
      <c r="S37" s="127"/>
      <c r="T37" s="127"/>
      <c r="U37" s="127"/>
      <c r="V37" s="127"/>
      <c r="W37" s="127"/>
      <c r="X37" s="128"/>
      <c r="Y37" s="128"/>
      <c r="Z37" s="122"/>
      <c r="AA37" s="267" t="s">
        <v>42</v>
      </c>
      <c r="AB37" s="267"/>
      <c r="AC37" s="267"/>
      <c r="AD37" s="267"/>
      <c r="AE37" s="209">
        <f>SUM(AE30:AF36)</f>
        <v>0</v>
      </c>
      <c r="AF37" s="209"/>
      <c r="AG37" s="122"/>
      <c r="AH37" s="209">
        <f>SUM(AH30:AI36)</f>
        <v>0</v>
      </c>
      <c r="AI37" s="209"/>
      <c r="AJ37" s="209"/>
      <c r="AK37" s="209"/>
      <c r="AL37" s="209"/>
      <c r="AM37" s="209"/>
      <c r="AN37" s="209"/>
      <c r="AO37" s="209"/>
    </row>
    <row r="38" spans="1:70" s="86" customFormat="1" ht="15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0"/>
      <c r="V38" s="10"/>
      <c r="W38" s="10"/>
      <c r="X38" s="10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</row>
    <row r="39" spans="1:70" s="32" customFormat="1" ht="15" customHeight="1" x14ac:dyDescent="0.25">
      <c r="A39" s="31"/>
      <c r="B39" s="31" t="s">
        <v>31</v>
      </c>
      <c r="C39" s="31"/>
      <c r="D39" s="31"/>
      <c r="E39" s="31"/>
      <c r="F39" s="31"/>
      <c r="G39" s="31"/>
      <c r="I39" s="31" t="s">
        <v>32</v>
      </c>
      <c r="J39" s="31"/>
      <c r="K39" s="31"/>
      <c r="L39" s="31"/>
      <c r="M39" s="31"/>
      <c r="Q39" s="31" t="s">
        <v>33</v>
      </c>
      <c r="R39" s="31"/>
      <c r="S39" s="31"/>
      <c r="T39" s="31"/>
      <c r="U39" s="33"/>
      <c r="W39" s="48" t="s">
        <v>34</v>
      </c>
      <c r="Y39" s="31"/>
      <c r="Z39" s="31"/>
      <c r="AA39" s="31"/>
      <c r="AB39" s="31"/>
      <c r="AD39" s="50" t="s">
        <v>35</v>
      </c>
      <c r="AF39" s="31"/>
      <c r="AG39" s="31"/>
      <c r="AH39" s="31"/>
      <c r="AI39" s="31"/>
      <c r="AJ39" s="31"/>
      <c r="AL39" s="31" t="s">
        <v>36</v>
      </c>
      <c r="AM39" s="31"/>
      <c r="AN39" s="31"/>
      <c r="AO39" s="31"/>
    </row>
    <row r="40" spans="1:70" s="13" customFormat="1" ht="15" customHeight="1" x14ac:dyDescent="0.25">
      <c r="A40" s="14"/>
      <c r="B40" s="14"/>
      <c r="C40" s="14"/>
      <c r="D40" s="14"/>
      <c r="E40" s="14"/>
      <c r="F40" s="14"/>
      <c r="G40" s="14"/>
      <c r="I40" s="14"/>
      <c r="J40" s="14"/>
      <c r="K40" s="14"/>
      <c r="L40" s="14"/>
      <c r="M40" s="14"/>
      <c r="N40" s="14"/>
      <c r="Q40" s="14"/>
      <c r="R40" s="14"/>
      <c r="S40" s="14"/>
      <c r="T40" s="14"/>
      <c r="U40" s="10"/>
      <c r="W40" s="10"/>
      <c r="X40" s="10"/>
      <c r="Y40" s="14"/>
      <c r="Z40" s="14"/>
      <c r="AA40" s="14"/>
      <c r="AB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</row>
    <row r="41" spans="1:70" s="13" customFormat="1" ht="15" customHeight="1" x14ac:dyDescent="0.25">
      <c r="A41" s="14"/>
      <c r="B41" s="14"/>
      <c r="C41" s="14"/>
      <c r="D41" s="14"/>
      <c r="E41" s="14"/>
      <c r="F41" s="14"/>
      <c r="G41" s="14"/>
      <c r="I41" s="14"/>
      <c r="J41" s="14"/>
      <c r="K41" s="14"/>
      <c r="L41" s="14"/>
      <c r="M41" s="14"/>
      <c r="N41" s="14"/>
      <c r="Q41" s="14"/>
      <c r="R41" s="14"/>
      <c r="S41" s="14"/>
      <c r="T41" s="14"/>
      <c r="U41" s="10"/>
      <c r="W41" s="10"/>
      <c r="X41" s="10"/>
      <c r="Y41" s="14"/>
      <c r="Z41" s="14"/>
      <c r="AA41" s="14"/>
      <c r="AB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</row>
    <row r="42" spans="1:70" s="13" customFormat="1" ht="15" customHeight="1" x14ac:dyDescent="0.25">
      <c r="A42" s="14"/>
      <c r="B42" s="14"/>
      <c r="C42" s="14"/>
      <c r="D42" s="14"/>
      <c r="E42" s="14"/>
      <c r="F42" s="14"/>
      <c r="G42" s="14"/>
      <c r="I42" s="14"/>
      <c r="J42" s="14"/>
      <c r="K42" s="14"/>
      <c r="L42" s="14"/>
      <c r="M42" s="14"/>
      <c r="N42" s="14"/>
      <c r="Q42" s="14"/>
      <c r="R42" s="14"/>
      <c r="S42" s="14"/>
      <c r="T42" s="14"/>
      <c r="U42" s="10"/>
      <c r="W42" s="10"/>
      <c r="X42" s="10"/>
      <c r="Y42" s="14"/>
      <c r="Z42" s="14"/>
      <c r="AA42" s="14"/>
      <c r="AB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</row>
    <row r="43" spans="1:70" s="13" customFormat="1" ht="15" customHeight="1" x14ac:dyDescent="0.25">
      <c r="A43" s="14"/>
      <c r="B43" s="14"/>
      <c r="C43" s="14"/>
      <c r="D43" s="14"/>
      <c r="E43" s="14"/>
      <c r="F43" s="14"/>
      <c r="G43" s="14"/>
      <c r="I43" s="14"/>
      <c r="J43" s="14"/>
      <c r="K43" s="14"/>
      <c r="L43" s="14"/>
      <c r="M43" s="14"/>
      <c r="N43" s="14"/>
      <c r="Q43" s="14"/>
      <c r="R43" s="14"/>
      <c r="S43" s="14"/>
      <c r="T43" s="14"/>
      <c r="U43" s="10"/>
      <c r="W43" s="10"/>
      <c r="X43" s="10"/>
      <c r="Y43" s="14"/>
      <c r="Z43" s="14"/>
      <c r="AA43" s="14"/>
      <c r="AB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</row>
    <row r="44" spans="1:70" s="13" customFormat="1" ht="15" customHeight="1" x14ac:dyDescent="0.25">
      <c r="A44" s="14"/>
      <c r="B44" s="14"/>
      <c r="C44" s="14"/>
      <c r="D44" s="14"/>
      <c r="E44" s="14"/>
      <c r="F44" s="14"/>
      <c r="G44" s="14"/>
      <c r="I44" s="14"/>
      <c r="J44" s="14"/>
      <c r="K44" s="14"/>
      <c r="L44" s="14"/>
      <c r="M44" s="14"/>
      <c r="N44" s="14"/>
      <c r="Q44" s="14"/>
      <c r="R44" s="14"/>
      <c r="S44" s="14"/>
      <c r="T44" s="14"/>
      <c r="U44" s="10"/>
      <c r="W44" s="10"/>
      <c r="X44" s="10"/>
      <c r="Y44" s="14"/>
      <c r="Z44" s="14"/>
      <c r="AA44" s="14"/>
      <c r="AB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</row>
    <row r="45" spans="1:70" s="13" customFormat="1" ht="15" customHeight="1" x14ac:dyDescent="0.25">
      <c r="A45" s="14"/>
      <c r="B45" s="28" t="s">
        <v>37</v>
      </c>
      <c r="C45" s="14"/>
      <c r="D45" s="14"/>
      <c r="E45" s="14"/>
      <c r="F45" s="14"/>
      <c r="G45" s="14"/>
      <c r="I45" s="28" t="s">
        <v>156</v>
      </c>
      <c r="J45" s="14"/>
      <c r="K45" s="14"/>
      <c r="L45" s="14"/>
      <c r="M45" s="14"/>
      <c r="N45" s="14"/>
      <c r="Q45" s="28" t="s">
        <v>38</v>
      </c>
      <c r="R45" s="14"/>
      <c r="S45" s="14"/>
      <c r="T45" s="14"/>
      <c r="U45" s="10"/>
      <c r="W45" s="49" t="s">
        <v>39</v>
      </c>
      <c r="Y45" s="14"/>
      <c r="Z45" s="14"/>
      <c r="AA45" s="14"/>
      <c r="AD45" s="51" t="s">
        <v>40</v>
      </c>
      <c r="AF45" s="14"/>
      <c r="AG45" s="14"/>
      <c r="AH45" s="14"/>
      <c r="AI45" s="14"/>
      <c r="AJ45" s="14"/>
      <c r="AL45" s="28" t="s">
        <v>41</v>
      </c>
      <c r="AM45" s="14"/>
      <c r="AN45" s="14"/>
      <c r="AO45" s="14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</row>
    <row r="46" spans="1:70" s="29" customFormat="1" ht="15" customHeight="1" x14ac:dyDescent="0.25">
      <c r="A46" s="28"/>
      <c r="C46" s="28"/>
      <c r="D46" s="28"/>
      <c r="E46" s="28"/>
      <c r="F46" s="28"/>
      <c r="G46" s="28"/>
      <c r="I46" s="28"/>
      <c r="J46" s="28"/>
      <c r="K46" s="28"/>
      <c r="L46" s="28"/>
      <c r="M46" s="28"/>
      <c r="N46" s="28"/>
      <c r="Q46" s="28"/>
      <c r="R46" s="28"/>
      <c r="S46" s="28"/>
      <c r="T46" s="28"/>
      <c r="U46" s="30"/>
      <c r="V46" s="30"/>
      <c r="W46" s="30"/>
      <c r="Y46" s="28"/>
      <c r="Z46" s="28"/>
      <c r="AA46" s="28"/>
      <c r="AB46" s="28"/>
      <c r="AC46" s="28"/>
      <c r="AD46" s="28"/>
      <c r="AF46" s="28"/>
      <c r="AG46" s="28"/>
      <c r="AH46" s="28"/>
      <c r="AI46" s="28"/>
      <c r="AJ46" s="28"/>
      <c r="AL46" s="28"/>
      <c r="AM46" s="28"/>
      <c r="AN46" s="28"/>
      <c r="AO46" s="28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</row>
    <row r="47" spans="1:70" s="13" customFormat="1" ht="15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0"/>
      <c r="V47" s="10"/>
      <c r="W47" s="10"/>
      <c r="X47" s="10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</row>
    <row r="48" spans="1:70" s="13" customFormat="1" ht="15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0"/>
      <c r="V48" s="10"/>
      <c r="W48" s="10"/>
      <c r="X48" s="10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</row>
    <row r="49" spans="1:61" s="13" customFormat="1" ht="15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0"/>
      <c r="V49" s="10"/>
      <c r="W49" s="10"/>
      <c r="X49" s="10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</row>
    <row r="50" spans="1:61" s="13" customFormat="1" ht="15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0"/>
      <c r="V50" s="10"/>
      <c r="W50" s="10"/>
      <c r="X50" s="10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J50" s="14"/>
      <c r="AK50" s="14"/>
      <c r="AL50" s="14"/>
      <c r="AM50" s="14"/>
      <c r="AN50" s="14"/>
      <c r="AO50" s="14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</row>
    <row r="51" spans="1:61" s="114" customFormat="1" ht="15" customHeight="1" thickBot="1" x14ac:dyDescent="0.3">
      <c r="A51" s="140" t="s">
        <v>155</v>
      </c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8" t="s">
        <v>164</v>
      </c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S51" s="129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</row>
    <row r="52" spans="1:61" s="114" customFormat="1" ht="15" customHeight="1" x14ac:dyDescent="0.25">
      <c r="A52" s="140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98" t="s">
        <v>0</v>
      </c>
      <c r="AD52" s="198"/>
      <c r="AE52" s="198"/>
      <c r="AF52" s="198"/>
      <c r="AG52" s="198"/>
      <c r="AH52" s="199"/>
      <c r="AI52" s="141" t="s">
        <v>170</v>
      </c>
      <c r="AJ52" s="142"/>
      <c r="AK52" s="142"/>
      <c r="AL52" s="142"/>
      <c r="AM52" s="142"/>
      <c r="AN52" s="142"/>
      <c r="AO52" s="142"/>
      <c r="AS52" s="129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</row>
    <row r="53" spans="1:61" s="13" customFormat="1" ht="15" customHeight="1" x14ac:dyDescent="0.2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98"/>
      <c r="AD53" s="198"/>
      <c r="AE53" s="198"/>
      <c r="AF53" s="198"/>
      <c r="AG53" s="198"/>
      <c r="AH53" s="199"/>
      <c r="AI53" s="141"/>
      <c r="AJ53" s="142"/>
      <c r="AK53" s="142"/>
      <c r="AL53" s="142"/>
      <c r="AM53" s="142"/>
      <c r="AN53" s="142"/>
      <c r="AO53" s="142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</row>
    <row r="54" spans="1:61" s="13" customFormat="1" ht="18" customHeight="1" thickBot="1" x14ac:dyDescent="0.3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95" t="s">
        <v>169</v>
      </c>
      <c r="AD54" s="196"/>
      <c r="AE54" s="196"/>
      <c r="AF54" s="196"/>
      <c r="AG54" s="196"/>
      <c r="AH54" s="197"/>
      <c r="AI54" s="214"/>
      <c r="AJ54" s="215"/>
      <c r="AK54" s="215"/>
      <c r="AL54" s="215"/>
      <c r="AM54" s="215"/>
      <c r="AN54" s="215"/>
      <c r="AO54" s="216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</row>
    <row r="55" spans="1:61" s="13" customFormat="1" ht="15" customHeight="1" x14ac:dyDescent="0.25">
      <c r="A55" s="244" t="s">
        <v>166</v>
      </c>
      <c r="B55" s="244"/>
      <c r="C55" s="244"/>
      <c r="D55" s="244"/>
      <c r="E55" s="245"/>
      <c r="F55" s="244"/>
      <c r="G55" s="245"/>
      <c r="H55" s="244"/>
      <c r="I55" s="244"/>
      <c r="J55" s="245"/>
      <c r="K55" s="244"/>
      <c r="L55" s="14"/>
      <c r="M55" s="14"/>
      <c r="N55" s="14"/>
      <c r="O55" s="14"/>
      <c r="P55" s="14"/>
      <c r="Q55" s="14"/>
      <c r="R55" s="14"/>
      <c r="S55" s="14"/>
      <c r="T55" s="14"/>
      <c r="U55" s="10"/>
      <c r="V55" s="10"/>
      <c r="W55" s="10"/>
      <c r="X55" s="10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</row>
    <row r="56" spans="1:61" s="13" customFormat="1" ht="20.100000000000001" customHeight="1" x14ac:dyDescent="0.25">
      <c r="A56" s="223" t="s">
        <v>26</v>
      </c>
      <c r="B56" s="201"/>
      <c r="C56" s="283" t="s">
        <v>125</v>
      </c>
      <c r="D56" s="247"/>
      <c r="E56" s="68"/>
      <c r="F56" s="223">
        <v>10</v>
      </c>
      <c r="G56" s="201"/>
      <c r="H56" s="243">
        <v>15</v>
      </c>
      <c r="I56" s="242"/>
      <c r="J56" s="14"/>
      <c r="K56" s="223">
        <v>20</v>
      </c>
      <c r="L56" s="201"/>
      <c r="M56" s="237">
        <v>17</v>
      </c>
      <c r="N56" s="238"/>
      <c r="O56" s="14"/>
      <c r="P56" s="223">
        <v>14</v>
      </c>
      <c r="Q56" s="201"/>
      <c r="R56" s="223">
        <v>25</v>
      </c>
      <c r="S56" s="201"/>
      <c r="T56" s="223">
        <v>43</v>
      </c>
      <c r="U56" s="201"/>
      <c r="V56" s="152">
        <v>62</v>
      </c>
      <c r="W56" s="153"/>
      <c r="X56" s="223"/>
      <c r="Y56" s="201"/>
      <c r="Z56" s="114"/>
      <c r="AA56" s="204">
        <v>100</v>
      </c>
      <c r="AB56" s="205"/>
      <c r="AC56" s="204">
        <v>5</v>
      </c>
      <c r="AD56" s="205"/>
      <c r="AE56" s="158">
        <f>IF(ISNUMBER(AC56),AA56/100*AC56,"")</f>
        <v>5</v>
      </c>
      <c r="AF56" s="159"/>
      <c r="AG56" s="114"/>
      <c r="AH56" s="158" t="s">
        <v>1</v>
      </c>
      <c r="AI56" s="159"/>
      <c r="AJ56" s="227" t="s">
        <v>28</v>
      </c>
      <c r="AK56" s="228"/>
      <c r="AL56" s="228"/>
      <c r="AM56" s="228"/>
      <c r="AN56" s="228"/>
      <c r="AO56" s="229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</row>
    <row r="57" spans="1:61" s="13" customFormat="1" ht="20.100000000000001" customHeight="1" x14ac:dyDescent="0.25">
      <c r="A57" s="200" t="s">
        <v>27</v>
      </c>
      <c r="B57" s="201"/>
      <c r="C57" s="246" t="s">
        <v>137</v>
      </c>
      <c r="D57" s="247"/>
      <c r="E57" s="114"/>
      <c r="F57" s="200">
        <v>12</v>
      </c>
      <c r="G57" s="201"/>
      <c r="H57" s="241">
        <v>15</v>
      </c>
      <c r="I57" s="242"/>
      <c r="J57" s="14"/>
      <c r="K57" s="200">
        <v>30</v>
      </c>
      <c r="L57" s="201"/>
      <c r="M57" s="237">
        <v>21</v>
      </c>
      <c r="N57" s="238"/>
      <c r="O57" s="14"/>
      <c r="P57" s="200">
        <v>18</v>
      </c>
      <c r="Q57" s="201"/>
      <c r="R57" s="200">
        <v>20</v>
      </c>
      <c r="S57" s="201"/>
      <c r="T57" s="200">
        <v>60</v>
      </c>
      <c r="U57" s="201"/>
      <c r="V57" s="152">
        <v>63</v>
      </c>
      <c r="W57" s="153"/>
      <c r="X57" s="200"/>
      <c r="Y57" s="201"/>
      <c r="Z57" s="114"/>
      <c r="AA57" s="319">
        <v>125</v>
      </c>
      <c r="AB57" s="205"/>
      <c r="AC57" s="319">
        <v>3</v>
      </c>
      <c r="AD57" s="205"/>
      <c r="AE57" s="158">
        <f>IF(ISNUMBER(AC57),AA57/100*AC57,"")</f>
        <v>3.75</v>
      </c>
      <c r="AF57" s="159"/>
      <c r="AG57" s="114"/>
      <c r="AH57" s="227" t="s">
        <v>28</v>
      </c>
      <c r="AI57" s="228"/>
      <c r="AJ57" s="228"/>
      <c r="AK57" s="228"/>
      <c r="AL57" s="228"/>
      <c r="AM57" s="228"/>
      <c r="AN57" s="228"/>
      <c r="AO57" s="229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</row>
    <row r="58" spans="1:61" s="13" customFormat="1" ht="9.9499999999999993" customHeight="1" x14ac:dyDescent="0.25">
      <c r="A58" s="16"/>
      <c r="B58" s="16"/>
      <c r="C58" s="16"/>
      <c r="D58" s="16"/>
      <c r="E58" s="11"/>
      <c r="F58" s="17"/>
      <c r="G58" s="17"/>
      <c r="H58" s="12"/>
      <c r="I58" s="12"/>
      <c r="J58" s="11"/>
      <c r="K58" s="17"/>
      <c r="L58" s="17"/>
      <c r="M58" s="18"/>
      <c r="N58" s="18"/>
      <c r="O58" s="11"/>
      <c r="P58" s="17"/>
      <c r="Q58" s="17"/>
      <c r="R58" s="19"/>
      <c r="S58" s="19"/>
      <c r="T58" s="11"/>
      <c r="U58" s="19"/>
      <c r="V58" s="19"/>
      <c r="W58" s="19"/>
      <c r="X58" s="19"/>
      <c r="Y58" s="17"/>
      <c r="Z58" s="17"/>
      <c r="AA58" s="17"/>
      <c r="AB58" s="17"/>
      <c r="AC58" s="17"/>
      <c r="AD58" s="17"/>
      <c r="AE58" s="11"/>
      <c r="AF58" s="20"/>
      <c r="AG58" s="20"/>
      <c r="AH58" s="20"/>
      <c r="AI58" s="20"/>
      <c r="AJ58" s="20"/>
      <c r="AK58" s="17"/>
      <c r="AL58" s="17"/>
      <c r="AM58" s="17"/>
      <c r="AN58" s="17"/>
      <c r="AO58" s="17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</row>
    <row r="59" spans="1:61" s="13" customFormat="1" ht="20.100000000000001" customHeight="1" x14ac:dyDescent="0.25">
      <c r="A59" s="132" t="s">
        <v>56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10"/>
      <c r="AE59" s="14"/>
      <c r="AF59" s="14"/>
      <c r="AG59" s="14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</row>
    <row r="60" spans="1:61" s="52" customFormat="1" ht="18" customHeight="1" x14ac:dyDescent="0.25">
      <c r="A60" s="138" t="s">
        <v>167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</row>
    <row r="61" spans="1:61" s="53" customFormat="1" ht="18" customHeight="1" x14ac:dyDescent="0.25">
      <c r="A61" s="138"/>
      <c r="B61" s="138"/>
      <c r="C61" s="138"/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R61" s="52"/>
      <c r="AS61" s="52"/>
    </row>
    <row r="62" spans="1:61" s="53" customFormat="1" ht="18" customHeight="1" x14ac:dyDescent="0.25">
      <c r="A62" s="138"/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R62" s="52"/>
      <c r="AS62" s="52"/>
      <c r="AT62" s="52"/>
    </row>
    <row r="63" spans="1:61" s="54" customFormat="1" ht="18" customHeight="1" x14ac:dyDescent="0.25">
      <c r="A63" s="139"/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R63" s="52"/>
      <c r="AS63" s="52"/>
      <c r="AT63" s="52"/>
    </row>
    <row r="64" spans="1:61" s="53" customFormat="1" ht="18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</row>
    <row r="65" spans="1:42" s="53" customFormat="1" ht="18" customHeight="1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133" t="s">
        <v>59</v>
      </c>
      <c r="W65" s="63" t="s">
        <v>158</v>
      </c>
      <c r="X65" s="34"/>
      <c r="Y65" s="34"/>
      <c r="Z65" s="34"/>
      <c r="AA65" s="14"/>
      <c r="AB65" s="14"/>
      <c r="AC65" s="14"/>
      <c r="AD65" s="38"/>
      <c r="AE65" s="38"/>
      <c r="AF65" s="38"/>
      <c r="AG65" s="38"/>
      <c r="AH65" s="318" t="s">
        <v>22</v>
      </c>
      <c r="AI65" s="318"/>
      <c r="AJ65" s="318"/>
      <c r="AK65" s="318"/>
      <c r="AL65" s="318"/>
      <c r="AM65" s="318"/>
      <c r="AN65" s="318"/>
      <c r="AO65" s="318"/>
    </row>
    <row r="66" spans="1:42" s="53" customFormat="1" ht="18" customHeight="1" x14ac:dyDescent="0.25">
      <c r="A66" s="132" t="s">
        <v>55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14"/>
      <c r="O66" s="14"/>
      <c r="P66" s="14"/>
      <c r="Q66" s="55"/>
      <c r="R66" s="14"/>
      <c r="S66" s="55"/>
      <c r="T66" s="14"/>
      <c r="V66" s="60" t="s">
        <v>60</v>
      </c>
      <c r="W66" s="61" t="s">
        <v>159</v>
      </c>
      <c r="X66" s="14"/>
      <c r="Y66" s="41"/>
      <c r="Z66" s="41"/>
      <c r="AA66" s="41"/>
      <c r="AB66" s="41"/>
      <c r="AC66" s="41"/>
      <c r="AD66" s="38"/>
      <c r="AE66" s="38"/>
      <c r="AF66" s="38"/>
      <c r="AG66" s="38"/>
      <c r="AH66" s="315" t="s">
        <v>23</v>
      </c>
      <c r="AI66" s="316"/>
      <c r="AJ66" s="316"/>
      <c r="AK66" s="316"/>
      <c r="AL66" s="316"/>
      <c r="AM66" s="316"/>
      <c r="AN66" s="316"/>
      <c r="AO66" s="317"/>
      <c r="AP66" s="54"/>
    </row>
    <row r="67" spans="1:42" s="53" customFormat="1" ht="18" customHeight="1" x14ac:dyDescent="0.25">
      <c r="A67" s="56" t="s">
        <v>53</v>
      </c>
      <c r="B67" s="42"/>
      <c r="C67" s="57"/>
      <c r="D67" s="52"/>
      <c r="E67" s="58"/>
      <c r="F67" s="58"/>
      <c r="G67" s="25"/>
      <c r="H67" s="134" t="s">
        <v>57</v>
      </c>
      <c r="I67" s="58"/>
      <c r="J67" s="57"/>
      <c r="K67" s="58"/>
      <c r="L67" s="58"/>
      <c r="M67" s="58"/>
      <c r="N67" s="25"/>
      <c r="O67" s="25"/>
      <c r="P67" s="25"/>
      <c r="Q67" s="59"/>
      <c r="R67" s="59"/>
      <c r="S67" s="59"/>
      <c r="T67" s="59"/>
      <c r="V67" s="60" t="s">
        <v>61</v>
      </c>
      <c r="W67" s="61" t="s">
        <v>160</v>
      </c>
      <c r="X67" s="14"/>
      <c r="Y67" s="41"/>
      <c r="Z67" s="41"/>
      <c r="AA67" s="41"/>
      <c r="AB67" s="41"/>
      <c r="AC67" s="41"/>
      <c r="AD67" s="38"/>
      <c r="AE67" s="38"/>
      <c r="AF67" s="38"/>
      <c r="AG67" s="38"/>
      <c r="AH67" s="312" t="s">
        <v>124</v>
      </c>
      <c r="AI67" s="313"/>
      <c r="AJ67" s="313"/>
      <c r="AK67" s="313"/>
      <c r="AL67" s="313"/>
      <c r="AM67" s="313"/>
      <c r="AN67" s="313"/>
      <c r="AO67" s="314"/>
      <c r="AP67" s="62"/>
    </row>
    <row r="68" spans="1:42" s="53" customFormat="1" ht="18" customHeight="1" x14ac:dyDescent="0.25">
      <c r="A68" s="56" t="s">
        <v>54</v>
      </c>
      <c r="B68" s="40"/>
      <c r="C68" s="61"/>
      <c r="D68" s="39"/>
      <c r="E68" s="63"/>
      <c r="F68" s="63"/>
      <c r="G68" s="14"/>
      <c r="H68" s="135" t="s">
        <v>58</v>
      </c>
      <c r="I68" s="63"/>
      <c r="J68" s="61"/>
      <c r="K68" s="63"/>
      <c r="L68" s="63"/>
      <c r="M68" s="63"/>
      <c r="N68" s="14"/>
      <c r="O68" s="55"/>
      <c r="P68" s="55"/>
      <c r="Q68" s="55"/>
      <c r="R68" s="55"/>
      <c r="S68" s="55"/>
      <c r="T68" s="55"/>
      <c r="V68" s="60" t="s">
        <v>157</v>
      </c>
      <c r="W68" s="39" t="s">
        <v>161</v>
      </c>
      <c r="X68" s="14"/>
      <c r="Y68" s="41"/>
      <c r="Z68" s="41"/>
      <c r="AA68" s="41"/>
      <c r="AB68" s="41"/>
      <c r="AC68" s="41"/>
      <c r="AD68" s="38"/>
      <c r="AE68" s="38"/>
      <c r="AF68" s="38"/>
      <c r="AG68" s="38"/>
      <c r="AH68" s="309" t="s">
        <v>24</v>
      </c>
      <c r="AI68" s="310"/>
      <c r="AJ68" s="310"/>
      <c r="AK68" s="310"/>
      <c r="AL68" s="310"/>
      <c r="AM68" s="310"/>
      <c r="AN68" s="310"/>
      <c r="AO68" s="311"/>
      <c r="AP68" s="54"/>
    </row>
  </sheetData>
  <sheetProtection algorithmName="SHA-512" hashValue="FNaOohDOfv/KNJDrvm7q0FbdSg7Zr+2kPaxavZkBfV7ziY42h8md8/89i8JM0DhM1CuzskTU1m9ANgECMzos8Q==" saltValue="28EaXJOqlBxfp82m7xZ/yQ==" spinCount="100000" sheet="1" objects="1" scenarios="1" selectLockedCells="1"/>
  <mergeCells count="376">
    <mergeCell ref="AH68:AO68"/>
    <mergeCell ref="AH67:AO67"/>
    <mergeCell ref="AH66:AO66"/>
    <mergeCell ref="AH65:AO65"/>
    <mergeCell ref="AY14:BH14"/>
    <mergeCell ref="BI14:BK14"/>
    <mergeCell ref="BL14:BL16"/>
    <mergeCell ref="AX14:AX16"/>
    <mergeCell ref="R22:S22"/>
    <mergeCell ref="R19:S19"/>
    <mergeCell ref="X20:Y20"/>
    <mergeCell ref="AE18:AF18"/>
    <mergeCell ref="AA18:AB18"/>
    <mergeCell ref="T19:U19"/>
    <mergeCell ref="X22:Y22"/>
    <mergeCell ref="AH20:AI20"/>
    <mergeCell ref="AC23:AD23"/>
    <mergeCell ref="AH21:AI21"/>
    <mergeCell ref="AC30:AD30"/>
    <mergeCell ref="AE30:AF30"/>
    <mergeCell ref="X56:Y56"/>
    <mergeCell ref="AA57:AB57"/>
    <mergeCell ref="AC57:AD57"/>
    <mergeCell ref="V56:W56"/>
    <mergeCell ref="P23:Q23"/>
    <mergeCell ref="H18:I18"/>
    <mergeCell ref="M21:N21"/>
    <mergeCell ref="P21:Q21"/>
    <mergeCell ref="K21:L21"/>
    <mergeCell ref="P14:Y15"/>
    <mergeCell ref="R17:S17"/>
    <mergeCell ref="T16:U16"/>
    <mergeCell ref="X16:Y16"/>
    <mergeCell ref="H20:I20"/>
    <mergeCell ref="T22:U22"/>
    <mergeCell ref="J1:AK1"/>
    <mergeCell ref="K5:T7"/>
    <mergeCell ref="K9:T11"/>
    <mergeCell ref="K3:T3"/>
    <mergeCell ref="K2:T2"/>
    <mergeCell ref="K4:T4"/>
    <mergeCell ref="A3:J3"/>
    <mergeCell ref="C18:D18"/>
    <mergeCell ref="H22:I22"/>
    <mergeCell ref="F20:G20"/>
    <mergeCell ref="AM1:AO1"/>
    <mergeCell ref="AE9:AO11"/>
    <mergeCell ref="AL3:AO3"/>
    <mergeCell ref="AE3:AK3"/>
    <mergeCell ref="AE5:AO7"/>
    <mergeCell ref="U3:AD3"/>
    <mergeCell ref="U5:AD7"/>
    <mergeCell ref="U9:AD11"/>
    <mergeCell ref="AL2:AO2"/>
    <mergeCell ref="F14:I14"/>
    <mergeCell ref="H15:I16"/>
    <mergeCell ref="X18:Y18"/>
    <mergeCell ref="R21:S21"/>
    <mergeCell ref="T21:U21"/>
    <mergeCell ref="AJ24:AO24"/>
    <mergeCell ref="AJ22:AO22"/>
    <mergeCell ref="AE20:AF20"/>
    <mergeCell ref="AE19:AF19"/>
    <mergeCell ref="AJ19:AO19"/>
    <mergeCell ref="AJ20:AO20"/>
    <mergeCell ref="AE21:AF21"/>
    <mergeCell ref="AJ21:AO21"/>
    <mergeCell ref="AE24:AF24"/>
    <mergeCell ref="F23:G23"/>
    <mergeCell ref="AJ17:AO17"/>
    <mergeCell ref="AA23:AB23"/>
    <mergeCell ref="F17:G17"/>
    <mergeCell ref="H19:I19"/>
    <mergeCell ref="X23:Y23"/>
    <mergeCell ref="R23:S23"/>
    <mergeCell ref="AA24:AD24"/>
    <mergeCell ref="V22:W22"/>
    <mergeCell ref="V23:W23"/>
    <mergeCell ref="A6:J6"/>
    <mergeCell ref="A7:J7"/>
    <mergeCell ref="A11:J11"/>
    <mergeCell ref="T23:U23"/>
    <mergeCell ref="F21:G21"/>
    <mergeCell ref="A21:B21"/>
    <mergeCell ref="X17:Y17"/>
    <mergeCell ref="P16:Q16"/>
    <mergeCell ref="R16:S16"/>
    <mergeCell ref="P17:Q17"/>
    <mergeCell ref="M14:N16"/>
    <mergeCell ref="K22:L22"/>
    <mergeCell ref="P22:Q22"/>
    <mergeCell ref="M23:N23"/>
    <mergeCell ref="M22:N22"/>
    <mergeCell ref="P19:Q19"/>
    <mergeCell ref="K18:L18"/>
    <mergeCell ref="A19:B19"/>
    <mergeCell ref="H17:I17"/>
    <mergeCell ref="A14:B16"/>
    <mergeCell ref="A17:B17"/>
    <mergeCell ref="F18:G18"/>
    <mergeCell ref="A20:B20"/>
    <mergeCell ref="C20:D20"/>
    <mergeCell ref="A56:B56"/>
    <mergeCell ref="F56:G56"/>
    <mergeCell ref="C56:D56"/>
    <mergeCell ref="A30:B30"/>
    <mergeCell ref="C30:D30"/>
    <mergeCell ref="F30:G30"/>
    <mergeCell ref="C22:D22"/>
    <mergeCell ref="F22:G22"/>
    <mergeCell ref="A22:B22"/>
    <mergeCell ref="C33:D33"/>
    <mergeCell ref="F33:G33"/>
    <mergeCell ref="A36:B36"/>
    <mergeCell ref="C36:D36"/>
    <mergeCell ref="F36:G36"/>
    <mergeCell ref="A27:B29"/>
    <mergeCell ref="C27:D29"/>
    <mergeCell ref="F27:I27"/>
    <mergeCell ref="A33:B33"/>
    <mergeCell ref="A32:B32"/>
    <mergeCell ref="H36:I36"/>
    <mergeCell ref="H23:I23"/>
    <mergeCell ref="A23:B23"/>
    <mergeCell ref="C31:D31"/>
    <mergeCell ref="F31:G31"/>
    <mergeCell ref="A2:J2"/>
    <mergeCell ref="A13:AO13"/>
    <mergeCell ref="F19:G19"/>
    <mergeCell ref="M18:N18"/>
    <mergeCell ref="F15:G16"/>
    <mergeCell ref="M17:N17"/>
    <mergeCell ref="K14:L16"/>
    <mergeCell ref="K17:L17"/>
    <mergeCell ref="T18:U18"/>
    <mergeCell ref="V18:W18"/>
    <mergeCell ref="V16:W16"/>
    <mergeCell ref="V17:W17"/>
    <mergeCell ref="AE17:AF17"/>
    <mergeCell ref="C19:D19"/>
    <mergeCell ref="AH14:AI16"/>
    <mergeCell ref="AH17:AI17"/>
    <mergeCell ref="AH18:AI18"/>
    <mergeCell ref="AH19:AI19"/>
    <mergeCell ref="AE2:AK2"/>
    <mergeCell ref="U2:AD2"/>
    <mergeCell ref="A8:J8"/>
    <mergeCell ref="A4:J4"/>
    <mergeCell ref="A5:J5"/>
    <mergeCell ref="A10:J10"/>
    <mergeCell ref="A9:J9"/>
    <mergeCell ref="U4:AD4"/>
    <mergeCell ref="AE4:AO4"/>
    <mergeCell ref="AE8:AO8"/>
    <mergeCell ref="U8:AD8"/>
    <mergeCell ref="K8:T8"/>
    <mergeCell ref="AJ56:AO56"/>
    <mergeCell ref="AC22:AD22"/>
    <mergeCell ref="AE22:AF22"/>
    <mergeCell ref="AE23:AF23"/>
    <mergeCell ref="AA22:AB22"/>
    <mergeCell ref="AJ23:AO23"/>
    <mergeCell ref="A26:AO26"/>
    <mergeCell ref="AH22:AI22"/>
    <mergeCell ref="AH23:AI23"/>
    <mergeCell ref="AH24:AI24"/>
    <mergeCell ref="R31:S31"/>
    <mergeCell ref="T31:U31"/>
    <mergeCell ref="V31:W31"/>
    <mergeCell ref="AA37:AD37"/>
    <mergeCell ref="AE37:AF37"/>
    <mergeCell ref="AH56:AI56"/>
    <mergeCell ref="C21:D21"/>
    <mergeCell ref="AJ14:AO16"/>
    <mergeCell ref="C14:D16"/>
    <mergeCell ref="C17:D17"/>
    <mergeCell ref="M57:N57"/>
    <mergeCell ref="P57:Q57"/>
    <mergeCell ref="K23:L23"/>
    <mergeCell ref="H57:I57"/>
    <mergeCell ref="H56:I56"/>
    <mergeCell ref="A55:K55"/>
    <mergeCell ref="C57:D57"/>
    <mergeCell ref="P56:Q56"/>
    <mergeCell ref="A57:B57"/>
    <mergeCell ref="F57:G57"/>
    <mergeCell ref="K57:L57"/>
    <mergeCell ref="M31:N31"/>
    <mergeCell ref="P31:Q31"/>
    <mergeCell ref="K30:L30"/>
    <mergeCell ref="M30:N30"/>
    <mergeCell ref="P30:Q30"/>
    <mergeCell ref="H33:I33"/>
    <mergeCell ref="H31:I31"/>
    <mergeCell ref="A35:B35"/>
    <mergeCell ref="C35:D35"/>
    <mergeCell ref="F35:G35"/>
    <mergeCell ref="H35:I35"/>
    <mergeCell ref="R56:S56"/>
    <mergeCell ref="C23:D23"/>
    <mergeCell ref="H21:I21"/>
    <mergeCell ref="K19:L19"/>
    <mergeCell ref="M19:N19"/>
    <mergeCell ref="P18:Q18"/>
    <mergeCell ref="R18:S18"/>
    <mergeCell ref="T17:U17"/>
    <mergeCell ref="A18:B18"/>
    <mergeCell ref="R32:S32"/>
    <mergeCell ref="T32:U32"/>
    <mergeCell ref="R36:S36"/>
    <mergeCell ref="T36:U36"/>
    <mergeCell ref="M56:N56"/>
    <mergeCell ref="K56:L56"/>
    <mergeCell ref="R35:S35"/>
    <mergeCell ref="R34:S34"/>
    <mergeCell ref="T34:U34"/>
    <mergeCell ref="M20:N20"/>
    <mergeCell ref="K20:L20"/>
    <mergeCell ref="K27:L29"/>
    <mergeCell ref="K33:L33"/>
    <mergeCell ref="M33:N33"/>
    <mergeCell ref="P33:Q33"/>
    <mergeCell ref="R57:S57"/>
    <mergeCell ref="T56:U56"/>
    <mergeCell ref="AJ18:AO18"/>
    <mergeCell ref="AC14:AD16"/>
    <mergeCell ref="AC17:AD17"/>
    <mergeCell ref="AC18:AD18"/>
    <mergeCell ref="AC19:AD19"/>
    <mergeCell ref="AC20:AD20"/>
    <mergeCell ref="P20:Q20"/>
    <mergeCell ref="R20:S20"/>
    <mergeCell ref="T20:U20"/>
    <mergeCell ref="V20:W20"/>
    <mergeCell ref="AA21:AB21"/>
    <mergeCell ref="V19:W19"/>
    <mergeCell ref="V21:W21"/>
    <mergeCell ref="X57:Y57"/>
    <mergeCell ref="X31:Y31"/>
    <mergeCell ref="AA31:AB31"/>
    <mergeCell ref="AC31:AD31"/>
    <mergeCell ref="AE31:AF31"/>
    <mergeCell ref="X30:Y30"/>
    <mergeCell ref="AA30:AB30"/>
    <mergeCell ref="AE56:AF56"/>
    <mergeCell ref="AH57:AO57"/>
    <mergeCell ref="BR14:BR16"/>
    <mergeCell ref="AY15:AY16"/>
    <mergeCell ref="AA17:AB17"/>
    <mergeCell ref="AA14:AB16"/>
    <mergeCell ref="X19:Y19"/>
    <mergeCell ref="AA19:AB19"/>
    <mergeCell ref="AC21:AD21"/>
    <mergeCell ref="X21:Y21"/>
    <mergeCell ref="BJ15:BJ16"/>
    <mergeCell ref="BK15:BK16"/>
    <mergeCell ref="BN15:BN16"/>
    <mergeCell ref="BO15:BO16"/>
    <mergeCell ref="BP15:BP16"/>
    <mergeCell ref="AA20:AB20"/>
    <mergeCell ref="BI15:BI16"/>
    <mergeCell ref="AW14:AW16"/>
    <mergeCell ref="BQ14:BQ16"/>
    <mergeCell ref="BM14:BM16"/>
    <mergeCell ref="BN14:BP14"/>
    <mergeCell ref="AR14:AR16"/>
    <mergeCell ref="AS14:AS16"/>
    <mergeCell ref="AT14:AT16"/>
    <mergeCell ref="AU14:AU16"/>
    <mergeCell ref="AE14:AF16"/>
    <mergeCell ref="AI52:AO53"/>
    <mergeCell ref="AI54:AO54"/>
    <mergeCell ref="AR27:AR29"/>
    <mergeCell ref="AS27:AS29"/>
    <mergeCell ref="AT27:AT29"/>
    <mergeCell ref="AU27:AU29"/>
    <mergeCell ref="AW27:AW29"/>
    <mergeCell ref="AE57:AF57"/>
    <mergeCell ref="AH33:AO33"/>
    <mergeCell ref="AH34:AO34"/>
    <mergeCell ref="AC54:AH54"/>
    <mergeCell ref="AC52:AH53"/>
    <mergeCell ref="AH35:AO35"/>
    <mergeCell ref="V57:W57"/>
    <mergeCell ref="T57:U57"/>
    <mergeCell ref="AX27:AX29"/>
    <mergeCell ref="AH32:AO32"/>
    <mergeCell ref="H30:I30"/>
    <mergeCell ref="AA56:AB56"/>
    <mergeCell ref="AC56:AD56"/>
    <mergeCell ref="V32:W32"/>
    <mergeCell ref="X32:Y32"/>
    <mergeCell ref="AA32:AB32"/>
    <mergeCell ref="AC32:AD32"/>
    <mergeCell ref="AE32:AF32"/>
    <mergeCell ref="AH36:AO36"/>
    <mergeCell ref="AH37:AO37"/>
    <mergeCell ref="AA33:AB33"/>
    <mergeCell ref="AC33:AD33"/>
    <mergeCell ref="AE33:AF33"/>
    <mergeCell ref="AE36:AF36"/>
    <mergeCell ref="AE34:AF34"/>
    <mergeCell ref="V34:W34"/>
    <mergeCell ref="X34:Y34"/>
    <mergeCell ref="X33:Y33"/>
    <mergeCell ref="R33:S33"/>
    <mergeCell ref="T33:U33"/>
    <mergeCell ref="K32:L32"/>
    <mergeCell ref="M32:N32"/>
    <mergeCell ref="V36:W36"/>
    <mergeCell ref="X36:Y36"/>
    <mergeCell ref="AA36:AB36"/>
    <mergeCell ref="AC36:AD36"/>
    <mergeCell ref="AA34:AB34"/>
    <mergeCell ref="AC34:AD34"/>
    <mergeCell ref="K36:L36"/>
    <mergeCell ref="M36:N36"/>
    <mergeCell ref="P36:Q36"/>
    <mergeCell ref="C34:D34"/>
    <mergeCell ref="F34:G34"/>
    <mergeCell ref="H34:I34"/>
    <mergeCell ref="K34:L34"/>
    <mergeCell ref="M34:N34"/>
    <mergeCell ref="P34:Q34"/>
    <mergeCell ref="R30:S30"/>
    <mergeCell ref="T30:U30"/>
    <mergeCell ref="V30:W30"/>
    <mergeCell ref="V33:W33"/>
    <mergeCell ref="C32:D32"/>
    <mergeCell ref="F32:G32"/>
    <mergeCell ref="H32:I32"/>
    <mergeCell ref="P32:Q32"/>
    <mergeCell ref="A31:B31"/>
    <mergeCell ref="T35:U35"/>
    <mergeCell ref="BQ27:BQ29"/>
    <mergeCell ref="BR27:BR29"/>
    <mergeCell ref="AY28:AY29"/>
    <mergeCell ref="BI28:BI29"/>
    <mergeCell ref="BJ28:BJ29"/>
    <mergeCell ref="BK28:BK29"/>
    <mergeCell ref="BN28:BN29"/>
    <mergeCell ref="BO28:BO29"/>
    <mergeCell ref="BP28:BP29"/>
    <mergeCell ref="AY27:BH27"/>
    <mergeCell ref="BI27:BK27"/>
    <mergeCell ref="BL27:BL29"/>
    <mergeCell ref="BM27:BM29"/>
    <mergeCell ref="BN27:BP27"/>
    <mergeCell ref="K35:L35"/>
    <mergeCell ref="M35:N35"/>
    <mergeCell ref="P35:Q35"/>
    <mergeCell ref="A34:B34"/>
    <mergeCell ref="A60:AO63"/>
    <mergeCell ref="A51:AB54"/>
    <mergeCell ref="M27:N29"/>
    <mergeCell ref="P27:Y28"/>
    <mergeCell ref="AA27:AB29"/>
    <mergeCell ref="AC27:AD29"/>
    <mergeCell ref="AC51:AO51"/>
    <mergeCell ref="X29:Y29"/>
    <mergeCell ref="AE27:AF29"/>
    <mergeCell ref="F28:G29"/>
    <mergeCell ref="H28:I29"/>
    <mergeCell ref="P29:Q29"/>
    <mergeCell ref="R29:S29"/>
    <mergeCell ref="T29:U29"/>
    <mergeCell ref="V29:W29"/>
    <mergeCell ref="V35:W35"/>
    <mergeCell ref="X35:Y35"/>
    <mergeCell ref="AA35:AB35"/>
    <mergeCell ref="AC35:AD35"/>
    <mergeCell ref="AE35:AF35"/>
    <mergeCell ref="K31:L31"/>
    <mergeCell ref="AH27:AO29"/>
    <mergeCell ref="AH30:AO30"/>
    <mergeCell ref="AH31:AO31"/>
  </mergeCells>
  <conditionalFormatting sqref="C17:D23 F17:I23 AA17:AD23 C30:D36 F30:I36 AA30:AD36 T17:U23 T30:U36">
    <cfRule type="expression" dxfId="124" priority="106">
      <formula>NOT(ISBLANK($C17))</formula>
    </cfRule>
  </conditionalFormatting>
  <conditionalFormatting sqref="M17:N23 M30:N36">
    <cfRule type="expression" dxfId="123" priority="105">
      <formula>NOT(ISBLANK($C17))</formula>
    </cfRule>
  </conditionalFormatting>
  <conditionalFormatting sqref="P17:Q23 P31:Q36">
    <cfRule type="expression" dxfId="122" priority="103">
      <formula>OR($C17="RSH C",$C17="RSH K",$C17="RSH L",$C17="RSH N")</formula>
    </cfRule>
    <cfRule type="expression" dxfId="121" priority="104">
      <formula>OR($C17="RSH A",$C17="RSH B",$C17="RSH E",$C17="RSH F",$C17="RSH G",$C17="RSH H",$C17="RSH C2",$C17="RSH N2")</formula>
    </cfRule>
  </conditionalFormatting>
  <conditionalFormatting sqref="X17:Y24 X31:Y36">
    <cfRule type="expression" dxfId="120" priority="102">
      <formula>OR($C17="RSH A",$C17="RSH B",$C17="RSH E",$C17="RSH H",$C17="RSH C",$C17="RSH C2",$C17="RSH N",$C17="RSH N2")</formula>
    </cfRule>
  </conditionalFormatting>
  <conditionalFormatting sqref="X17:Y23 X31:Y36">
    <cfRule type="expression" dxfId="119" priority="101">
      <formula>OR($C17="RSH F",$C17="RSH G",$C17="RSH K",$C17="RSH L")</formula>
    </cfRule>
  </conditionalFormatting>
  <conditionalFormatting sqref="C56:D57 F56:I57 R56:U57 AA56:AD57">
    <cfRule type="expression" dxfId="118" priority="91">
      <formula>NOT(ISBLANK($C56))</formula>
    </cfRule>
  </conditionalFormatting>
  <conditionalFormatting sqref="X56:Y57">
    <cfRule type="expression" dxfId="117" priority="87">
      <formula>OR($C56="A",$C56="B",$C56="E",$C56="H",$C56="C",$C56="C2",$C56="N",$C56="N2")</formula>
    </cfRule>
  </conditionalFormatting>
  <conditionalFormatting sqref="X56:Y57">
    <cfRule type="expression" dxfId="116" priority="86">
      <formula>OR($C56="F",$C56="G",$C56="K",$C56="L")</formula>
    </cfRule>
  </conditionalFormatting>
  <conditionalFormatting sqref="M56:N57">
    <cfRule type="expression" dxfId="115" priority="85">
      <formula>NOT(ISBLANK($C56))</formula>
    </cfRule>
  </conditionalFormatting>
  <conditionalFormatting sqref="T17:U17">
    <cfRule type="expression" dxfId="114" priority="79">
      <formula>$T$17&gt;$V$17</formula>
    </cfRule>
  </conditionalFormatting>
  <conditionalFormatting sqref="T18:U18">
    <cfRule type="expression" dxfId="113" priority="78">
      <formula>$T$18&gt;$V$18</formula>
    </cfRule>
  </conditionalFormatting>
  <conditionalFormatting sqref="T19:U19">
    <cfRule type="expression" dxfId="112" priority="77">
      <formula>$T$19&gt;$V$19</formula>
    </cfRule>
  </conditionalFormatting>
  <conditionalFormatting sqref="T20:U20">
    <cfRule type="expression" dxfId="111" priority="76">
      <formula>$T$20&gt;$V$20</formula>
    </cfRule>
  </conditionalFormatting>
  <conditionalFormatting sqref="T21:U21">
    <cfRule type="expression" dxfId="110" priority="72">
      <formula>$T$21&gt;$V$21</formula>
    </cfRule>
  </conditionalFormatting>
  <conditionalFormatting sqref="T22:U22">
    <cfRule type="expression" dxfId="109" priority="69">
      <formula>$T$22&gt;$V$22</formula>
    </cfRule>
  </conditionalFormatting>
  <conditionalFormatting sqref="T23:U23">
    <cfRule type="expression" dxfId="108" priority="68">
      <formula>$T$23&gt;$V$23</formula>
    </cfRule>
  </conditionalFormatting>
  <conditionalFormatting sqref="AA17:AB23 AA31:AB36">
    <cfRule type="expression" dxfId="107" priority="67">
      <formula>(AA17&gt;250)</formula>
    </cfRule>
  </conditionalFormatting>
  <conditionalFormatting sqref="AH17:AI23">
    <cfRule type="expression" dxfId="106" priority="66">
      <formula>NOT(ISBLANK($C17))</formula>
    </cfRule>
  </conditionalFormatting>
  <conditionalFormatting sqref="X37:Y37">
    <cfRule type="expression" dxfId="105" priority="65">
      <formula>OR($C37="A",$C37="B",$C37="E",$C37="H",$C37="C",$C37="C2",$C37="N",$C37="N2")</formula>
    </cfRule>
  </conditionalFormatting>
  <conditionalFormatting sqref="AH56:AI56">
    <cfRule type="expression" dxfId="104" priority="64">
      <formula>NOT(ISBLANK($C56))</formula>
    </cfRule>
  </conditionalFormatting>
  <conditionalFormatting sqref="P56:Q57">
    <cfRule type="expression" dxfId="103" priority="35">
      <formula>NOT(ISBLANK($C56))</formula>
    </cfRule>
  </conditionalFormatting>
  <conditionalFormatting sqref="X30:Y36">
    <cfRule type="expression" dxfId="102" priority="28">
      <formula>OR($C30="RSV F",$C30="RSV G",$C30="RSV K",$C30="RSV L")</formula>
    </cfRule>
    <cfRule type="expression" dxfId="101" priority="29">
      <formula>OR($C30="RSV A",$C30="RSV B",$C30="RSV E",$C30="RSV H",$C30="RSV C",$C30="RSV C2",$C30="RSV N",$C30="RSV N2")</formula>
    </cfRule>
  </conditionalFormatting>
  <conditionalFormatting sqref="P30:Q36">
    <cfRule type="expression" dxfId="100" priority="30">
      <formula>OR($C30="RSV C",$C30="RSV K",$C30="RSV L",$C30="RSV N")</formula>
    </cfRule>
    <cfRule type="expression" dxfId="99" priority="31">
      <formula>OR($C30="RSV A",$C30="RSV B",$C30="RSV E",$C30="RSV F",$C30="RSV G",$C30="RSV H",$C30="RSV C2",$C30="RSV N2")</formula>
    </cfRule>
  </conditionalFormatting>
  <conditionalFormatting sqref="T30:U36">
    <cfRule type="expression" dxfId="98" priority="3">
      <formula>$T30&gt;$V30</formula>
    </cfRule>
  </conditionalFormatting>
  <conditionalFormatting sqref="R17:S23">
    <cfRule type="expression" dxfId="97" priority="2">
      <formula>NOT(ISBLANK($C17))</formula>
    </cfRule>
  </conditionalFormatting>
  <conditionalFormatting sqref="R30:S36">
    <cfRule type="expression" dxfId="96" priority="1">
      <formula>NOT(ISBLANK($C30))</formula>
    </cfRule>
  </conditionalFormatting>
  <dataValidations count="13">
    <dataValidation allowBlank="1" showInputMessage="1" showErrorMessage="1" prompt="(neue Zeile mit Alt + Enter)" sqref="K5:AO7 K9:AO11" xr:uid="{00000000-0002-0000-0000-000000000000}"/>
    <dataValidation type="list" allowBlank="1" showInputMessage="1" showErrorMessage="1" sqref="M17:N23 M30:N36" xr:uid="{00000000-0002-0000-0000-000001000000}">
      <formula1>INDIRECT(AR17)</formula1>
    </dataValidation>
    <dataValidation type="decimal" allowBlank="1" showErrorMessage="1" errorTitle="UNGÜLTIGE ANGABE" error="Fehler: c &gt; c(max) oder c &lt; 9 cm!_x000a__x000a_" sqref="T17:U23 T30:U36" xr:uid="{00000000-0002-0000-0000-000003000000}">
      <formula1>9</formula1>
      <formula2>V17</formula2>
    </dataValidation>
    <dataValidation type="whole" operator="greaterThanOrEqual" allowBlank="1" showInputMessage="1" showErrorMessage="1" errorTitle="STÜCKZAHLEN" error="Es sind nur ganze Stückzahlen zulässig." sqref="AC17:AD23 AC30:AD36" xr:uid="{00000000-0002-0000-0000-000004000000}">
      <formula1>1</formula1>
    </dataValidation>
    <dataValidation type="custom" errorStyle="warning" allowBlank="1" showErrorMessage="1" errorTitle="c &gt; cmax!" error="Bei dieser Kastenlänge ist das angegebene &quot;c&quot; Mass nicht machbar. Bitte reduzieren Sie das &quot;c&quot; Mass anhand &quot;cmax&quot; oder wählen Sie eine grössere Kastenlänge._x000a__x000a_Beim Fortfahren werden die innenliegenden Stäbe kürzer produziert." sqref="AA17:AB23" xr:uid="{00000000-0002-0000-0000-000006000000}">
      <formula1>T17&lt;=V17</formula1>
    </dataValidation>
    <dataValidation type="list" allowBlank="1" showInputMessage="1" showErrorMessage="1" sqref="AH17:AI23" xr:uid="{00000000-0002-0000-0000-000007000000}">
      <formula1>IF(ISBLANK($C17),"",BQ)</formula1>
    </dataValidation>
    <dataValidation type="list" allowBlank="1" showErrorMessage="1" sqref="P17:Q23" xr:uid="{00000000-0002-0000-0000-000008000000}">
      <formula1>IF(C17="RSH B",INDIRECT(AT17),IF(OR(C17="RSH C", C17="RSH K", C17="RSH L", C17="RSH N"),INDIRECT(AU17),AS17))</formula1>
    </dataValidation>
    <dataValidation type="custom" showErrorMessage="1" errorTitle="UNGÜLTIGE ANGABE" error="Die Eingabe eines &quot;x&quot;-Masses ist nur bei den Typen F, G, K, L möglich._x000a__x000a_x(max) = 80 cm" sqref="X17:Y23" xr:uid="{00000000-0002-0000-0000-000009000000}">
      <formula1>AND(OR(C17="RSH F",C17="RSH G",C17="RSH K",C17="RSH L"),X17&lt;=80)</formula1>
    </dataValidation>
    <dataValidation type="list" allowBlank="1" showErrorMessage="1" sqref="P30:Q36" xr:uid="{00000000-0002-0000-0000-00000A000000}">
      <formula1>AS30</formula1>
    </dataValidation>
    <dataValidation type="custom" showErrorMessage="1" errorTitle="UNGÜLTIGE ANGABE" error="Die Eingabe eines &quot;x&quot;-Masses ist nur bei den Typen F + G möglich._x000a__x000a_x(max) = 80 cm" sqref="X30:Y36" xr:uid="{00000000-0002-0000-0000-00000B000000}">
      <formula1>AND(OR(C30="RSV F",C30="RSV G",C30="RSV K",C30="RSV L"),X30&lt;=80)</formula1>
    </dataValidation>
    <dataValidation type="whole" operator="greaterThanOrEqual" allowBlank="1" showInputMessage="1" showErrorMessage="1" errorTitle="ANZAHL ROLLEN" error="Es sind nur ganze Rollen lieferbar!" sqref="AI54:AO54" xr:uid="{DBCADF02-C824-45A1-96EB-168164DCE524}">
      <formula1>1</formula1>
    </dataValidation>
    <dataValidation type="custom" operator="greaterThanOrEqual" allowBlank="1" showInputMessage="1" showErrorMessage="1" errorTitle="UNGÜLTIGE ANGABE" error="Fehler: b &lt; b(min)!" sqref="R17:S23" xr:uid="{7DB22475-0B68-4B9F-959A-5C914E1C3161}">
      <formula1>IF(OR(C17="RSH F",C17="RSH K",C17="RSH L"),R17&gt;=13,R17&gt;=9)</formula1>
    </dataValidation>
    <dataValidation type="custom" operator="greaterThanOrEqual" allowBlank="1" showInputMessage="1" showErrorMessage="1" errorTitle="UNGÜLTIGE ANGABE" error="Fehler: b &lt; b(min)!" sqref="R30:S36" xr:uid="{C2F5609C-3392-497B-A5A8-8F29D2EC857D}">
      <formula1>IF(OR(C30="RSV F"),R30&gt;=13,R30&gt;=9)</formula1>
    </dataValidation>
  </dataValidations>
  <printOptions horizontalCentered="1"/>
  <pageMargins left="0.39370078740157483" right="0.39370078740157483" top="0.59055118110236215" bottom="0.59055118110236215" header="0.31496062992125984" footer="0.31496062992125984"/>
  <pageSetup paperSize="9" scale="63" orientation="portrait" r:id="rId1"/>
  <colBreaks count="1" manualBreakCount="1">
    <brk id="42" max="1048575" man="1"/>
  </colBreaks>
  <ignoredErrors>
    <ignoredError sqref="AF1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C000000}">
          <x14:formula1>
            <xm:f>'.RSH'!$B$3:$B$14</xm:f>
          </x14:formula1>
          <xm:sqref>C17:D23</xm:sqref>
        </x14:dataValidation>
        <x14:dataValidation type="list" allowBlank="1" showInputMessage="1" showErrorMessage="1" xr:uid="{00000000-0002-0000-0000-00000D000000}">
          <x14:formula1>
            <xm:f>'.RSH'!$D$3:$D$6</xm:f>
          </x14:formula1>
          <xm:sqref>F17:G23</xm:sqref>
        </x14:dataValidation>
        <x14:dataValidation type="list" allowBlank="1" showInputMessage="1" showErrorMessage="1" xr:uid="{00000000-0002-0000-0000-00000E000000}">
          <x14:formula1>
            <xm:f>'.RSH'!$F$3:$F$5</xm:f>
          </x14:formula1>
          <xm:sqref>H17:I23</xm:sqref>
        </x14:dataValidation>
        <x14:dataValidation type="list" allowBlank="1" showInputMessage="1" showErrorMessage="1" xr:uid="{00000000-0002-0000-0000-00000F000000}">
          <x14:formula1>
            <xm:f>'.RSV'!$B$3:$B$9</xm:f>
          </x14:formula1>
          <xm:sqref>C30:D36</xm:sqref>
        </x14:dataValidation>
        <x14:dataValidation type="list" allowBlank="1" showInputMessage="1" showErrorMessage="1" xr:uid="{00000000-0002-0000-0000-000010000000}">
          <x14:formula1>
            <xm:f>'.RSV'!$D$3:$D$6</xm:f>
          </x14:formula1>
          <xm:sqref>F30:G36</xm:sqref>
        </x14:dataValidation>
        <x14:dataValidation type="list" allowBlank="1" showInputMessage="1" showErrorMessage="1" xr:uid="{00000000-0002-0000-0000-000011000000}">
          <x14:formula1>
            <xm:f>'.RSV'!$F$3</xm:f>
          </x14:formula1>
          <xm:sqref>H30:I36</xm:sqref>
        </x14:dataValidation>
        <x14:dataValidation type="list" allowBlank="1" showErrorMessage="1" errorTitle="Kastenlänge L!" error="Beim euro RSV sind nur vorgegebene Kastenlängen verfügbar. Kastenlänge 62, 78, 93, 109 + 125cm sind lieferbar." xr:uid="{00000000-0002-0000-0000-000012000000}">
          <x14:formula1>
            <xm:f>IF(ISBLANK($C30),"",'.RSV'!$J$3:$J$8)</xm:f>
          </x14:formula1>
          <xm:sqref>AA30:AB36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B1:X64"/>
  <sheetViews>
    <sheetView zoomScale="85" zoomScaleNormal="85" workbookViewId="0">
      <selection activeCell="Q2" sqref="Q2:U2"/>
    </sheetView>
  </sheetViews>
  <sheetFormatPr baseColWidth="10" defaultRowHeight="15" x14ac:dyDescent="0.25"/>
  <cols>
    <col min="1" max="1" width="4.140625" style="35" customWidth="1"/>
    <col min="2" max="2" width="9" style="35" customWidth="1"/>
    <col min="3" max="3" width="4" style="35" customWidth="1"/>
    <col min="4" max="4" width="9" style="35" customWidth="1"/>
    <col min="5" max="5" width="4" style="35" customWidth="1"/>
    <col min="6" max="6" width="7.5703125" style="35" bestFit="1" customWidth="1"/>
    <col min="7" max="7" width="4.5703125" style="35" customWidth="1"/>
    <col min="8" max="8" width="11.28515625" style="35" bestFit="1" customWidth="1"/>
    <col min="9" max="9" width="4.5703125" style="35" customWidth="1"/>
    <col min="10" max="10" width="9" style="35" customWidth="1"/>
    <col min="11" max="11" width="6.140625" style="35" customWidth="1"/>
    <col min="12" max="12" width="11.28515625" style="35" bestFit="1" customWidth="1"/>
    <col min="13" max="13" width="4.42578125" style="35" customWidth="1"/>
    <col min="14" max="14" width="10" style="35" customWidth="1"/>
    <col min="15" max="15" width="4.42578125" style="35" customWidth="1"/>
    <col min="16" max="16" width="9" style="35" customWidth="1"/>
    <col min="17" max="16384" width="11.42578125" style="35"/>
  </cols>
  <sheetData>
    <row r="1" spans="2:23" x14ac:dyDescent="0.25">
      <c r="J1" s="107"/>
      <c r="K1" s="107"/>
      <c r="M1" s="4"/>
      <c r="N1" s="87"/>
      <c r="O1" s="87"/>
      <c r="P1" s="87"/>
    </row>
    <row r="2" spans="2:23" x14ac:dyDescent="0.25">
      <c r="B2" s="2" t="s">
        <v>0</v>
      </c>
      <c r="D2" s="1" t="s">
        <v>19</v>
      </c>
      <c r="F2" s="2" t="s">
        <v>20</v>
      </c>
      <c r="H2" s="1" t="s">
        <v>18</v>
      </c>
      <c r="J2" s="323" t="s">
        <v>108</v>
      </c>
      <c r="K2" s="323"/>
      <c r="L2" s="1"/>
      <c r="N2" s="113" t="s">
        <v>123</v>
      </c>
      <c r="Q2" s="320" t="s">
        <v>87</v>
      </c>
      <c r="R2" s="321"/>
      <c r="S2" s="321"/>
      <c r="T2" s="321"/>
      <c r="U2" s="322"/>
    </row>
    <row r="3" spans="2:23" x14ac:dyDescent="0.25">
      <c r="B3" s="3" t="s">
        <v>125</v>
      </c>
      <c r="D3" s="36">
        <v>8</v>
      </c>
      <c r="F3" s="3">
        <v>10</v>
      </c>
      <c r="H3" s="4">
        <v>11</v>
      </c>
      <c r="J3" s="108" t="s">
        <v>29</v>
      </c>
      <c r="K3" s="5" t="s">
        <v>63</v>
      </c>
      <c r="L3" s="4"/>
      <c r="N3" s="115"/>
      <c r="Q3" s="94"/>
      <c r="R3" s="104">
        <v>8</v>
      </c>
      <c r="S3" s="105">
        <v>10</v>
      </c>
      <c r="T3" s="105">
        <v>12</v>
      </c>
      <c r="U3" s="106">
        <v>14</v>
      </c>
    </row>
    <row r="4" spans="2:23" x14ac:dyDescent="0.25">
      <c r="B4" s="3" t="s">
        <v>126</v>
      </c>
      <c r="D4" s="36">
        <v>10</v>
      </c>
      <c r="F4" s="3">
        <v>15</v>
      </c>
      <c r="H4" s="4">
        <v>13</v>
      </c>
      <c r="J4" s="108" t="s">
        <v>110</v>
      </c>
      <c r="K4" s="5" t="s">
        <v>116</v>
      </c>
      <c r="L4" s="4"/>
      <c r="N4" s="115" t="s">
        <v>1</v>
      </c>
      <c r="Q4" s="92" t="s">
        <v>125</v>
      </c>
      <c r="R4" s="88" t="s">
        <v>88</v>
      </c>
      <c r="S4" s="88" t="s">
        <v>89</v>
      </c>
      <c r="T4" s="88" t="s">
        <v>90</v>
      </c>
      <c r="U4" s="90" t="s">
        <v>91</v>
      </c>
    </row>
    <row r="5" spans="2:23" x14ac:dyDescent="0.25">
      <c r="B5" s="3" t="s">
        <v>127</v>
      </c>
      <c r="D5" s="36">
        <v>12</v>
      </c>
      <c r="F5" s="4">
        <v>20</v>
      </c>
      <c r="H5" s="4">
        <v>15</v>
      </c>
      <c r="J5" s="108" t="s">
        <v>111</v>
      </c>
      <c r="K5" s="5" t="s">
        <v>117</v>
      </c>
      <c r="L5" s="4"/>
      <c r="Q5" s="92" t="s">
        <v>127</v>
      </c>
      <c r="R5" s="88" t="s">
        <v>88</v>
      </c>
      <c r="S5" s="88" t="s">
        <v>89</v>
      </c>
      <c r="T5" s="88" t="s">
        <v>90</v>
      </c>
      <c r="U5" s="90" t="s">
        <v>91</v>
      </c>
    </row>
    <row r="6" spans="2:23" x14ac:dyDescent="0.25">
      <c r="B6" s="3" t="s">
        <v>128</v>
      </c>
      <c r="D6" s="36">
        <v>14</v>
      </c>
      <c r="H6" s="4">
        <v>17</v>
      </c>
      <c r="J6" s="108" t="s">
        <v>112</v>
      </c>
      <c r="K6" s="5" t="s">
        <v>118</v>
      </c>
      <c r="L6" s="4"/>
      <c r="Q6" s="92" t="s">
        <v>128</v>
      </c>
      <c r="R6" s="88" t="s">
        <v>88</v>
      </c>
      <c r="S6" s="88" t="s">
        <v>89</v>
      </c>
      <c r="T6" s="88" t="s">
        <v>90</v>
      </c>
      <c r="U6" s="90" t="s">
        <v>91</v>
      </c>
    </row>
    <row r="7" spans="2:23" x14ac:dyDescent="0.25">
      <c r="B7" s="3" t="s">
        <v>129</v>
      </c>
      <c r="H7" s="4">
        <v>19</v>
      </c>
      <c r="J7" s="108" t="s">
        <v>47</v>
      </c>
      <c r="K7" s="5" t="s">
        <v>64</v>
      </c>
      <c r="L7" s="4"/>
      <c r="Q7" s="92" t="s">
        <v>129</v>
      </c>
      <c r="R7" s="88" t="s">
        <v>88</v>
      </c>
      <c r="S7" s="88" t="s">
        <v>89</v>
      </c>
      <c r="T7" s="88" t="s">
        <v>90</v>
      </c>
      <c r="U7" s="90" t="s">
        <v>91</v>
      </c>
    </row>
    <row r="8" spans="2:23" x14ac:dyDescent="0.25">
      <c r="B8" s="3" t="s">
        <v>130</v>
      </c>
      <c r="H8" s="4">
        <v>21</v>
      </c>
      <c r="J8" s="108" t="s">
        <v>113</v>
      </c>
      <c r="K8" s="5" t="s">
        <v>119</v>
      </c>
      <c r="L8" s="4"/>
      <c r="Q8" s="92" t="s">
        <v>130</v>
      </c>
      <c r="R8" s="88" t="s">
        <v>88</v>
      </c>
      <c r="S8" s="88" t="s">
        <v>89</v>
      </c>
      <c r="T8" s="88" t="s">
        <v>90</v>
      </c>
      <c r="U8" s="90" t="s">
        <v>91</v>
      </c>
    </row>
    <row r="9" spans="2:23" x14ac:dyDescent="0.25">
      <c r="B9" s="3" t="s">
        <v>131</v>
      </c>
      <c r="H9" s="5">
        <v>23</v>
      </c>
      <c r="J9" s="108" t="s">
        <v>114</v>
      </c>
      <c r="K9" s="4" t="s">
        <v>120</v>
      </c>
      <c r="L9" s="5"/>
      <c r="N9" s="87"/>
      <c r="O9" s="87"/>
      <c r="P9" s="87"/>
      <c r="Q9" s="93" t="s">
        <v>136</v>
      </c>
      <c r="R9" s="89" t="s">
        <v>88</v>
      </c>
      <c r="S9" s="89" t="s">
        <v>89</v>
      </c>
      <c r="T9" s="89" t="s">
        <v>90</v>
      </c>
      <c r="U9" s="91" t="s">
        <v>91</v>
      </c>
    </row>
    <row r="10" spans="2:23" x14ac:dyDescent="0.25">
      <c r="B10" s="3" t="s">
        <v>132</v>
      </c>
      <c r="H10" s="5">
        <v>25</v>
      </c>
      <c r="J10" s="108" t="s">
        <v>115</v>
      </c>
      <c r="K10" s="4" t="s">
        <v>121</v>
      </c>
      <c r="L10" s="5"/>
      <c r="N10" s="87"/>
      <c r="O10" s="87"/>
      <c r="P10" s="87"/>
      <c r="Q10" s="84" t="s">
        <v>131</v>
      </c>
      <c r="R10" s="87" t="s">
        <v>92</v>
      </c>
      <c r="S10" s="87" t="s">
        <v>93</v>
      </c>
      <c r="T10" s="87" t="s">
        <v>94</v>
      </c>
      <c r="U10" s="99" t="s">
        <v>95</v>
      </c>
    </row>
    <row r="11" spans="2:23" x14ac:dyDescent="0.25">
      <c r="B11" s="3" t="s">
        <v>133</v>
      </c>
      <c r="H11" s="5" t="s">
        <v>29</v>
      </c>
      <c r="J11" s="4"/>
      <c r="K11" s="4"/>
      <c r="L11" s="5"/>
      <c r="M11" s="4"/>
      <c r="N11" s="87"/>
      <c r="O11" s="87"/>
      <c r="P11" s="87"/>
      <c r="Q11" s="84" t="s">
        <v>133</v>
      </c>
      <c r="R11" s="87" t="s">
        <v>92</v>
      </c>
      <c r="S11" s="87" t="s">
        <v>93</v>
      </c>
      <c r="T11" s="87" t="s">
        <v>94</v>
      </c>
      <c r="U11" s="99" t="s">
        <v>95</v>
      </c>
    </row>
    <row r="12" spans="2:23" x14ac:dyDescent="0.25">
      <c r="B12" s="3" t="s">
        <v>134</v>
      </c>
      <c r="H12" s="5" t="s">
        <v>110</v>
      </c>
      <c r="J12" s="4"/>
      <c r="K12" s="4"/>
      <c r="L12" s="5"/>
      <c r="M12" s="4"/>
      <c r="N12" s="87"/>
      <c r="O12" s="87"/>
      <c r="P12" s="87"/>
      <c r="Q12" s="84" t="s">
        <v>134</v>
      </c>
      <c r="R12" s="87" t="s">
        <v>92</v>
      </c>
      <c r="S12" s="87" t="s">
        <v>93</v>
      </c>
      <c r="T12" s="87" t="s">
        <v>94</v>
      </c>
      <c r="U12" s="99" t="s">
        <v>95</v>
      </c>
    </row>
    <row r="13" spans="2:23" x14ac:dyDescent="0.25">
      <c r="B13" s="3" t="s">
        <v>135</v>
      </c>
      <c r="H13" s="5" t="s">
        <v>111</v>
      </c>
      <c r="J13" s="4"/>
      <c r="K13" s="4"/>
      <c r="L13" s="5"/>
      <c r="M13" s="4"/>
      <c r="N13" s="87"/>
      <c r="O13" s="87"/>
      <c r="P13" s="87"/>
      <c r="Q13" s="97" t="s">
        <v>135</v>
      </c>
      <c r="R13" s="100" t="s">
        <v>92</v>
      </c>
      <c r="S13" s="100" t="s">
        <v>93</v>
      </c>
      <c r="T13" s="100" t="s">
        <v>94</v>
      </c>
      <c r="U13" s="101" t="s">
        <v>95</v>
      </c>
    </row>
    <row r="14" spans="2:23" x14ac:dyDescent="0.25">
      <c r="B14" s="3" t="s">
        <v>136</v>
      </c>
      <c r="H14" s="5" t="s">
        <v>112</v>
      </c>
      <c r="J14" s="4"/>
      <c r="K14" s="4"/>
      <c r="L14" s="5"/>
      <c r="M14" s="4"/>
      <c r="N14" s="87"/>
      <c r="O14" s="87"/>
      <c r="P14" s="87"/>
      <c r="Q14" s="98" t="s">
        <v>132</v>
      </c>
      <c r="R14" s="102" t="s">
        <v>100</v>
      </c>
      <c r="S14" s="102" t="s">
        <v>101</v>
      </c>
      <c r="T14" s="102" t="s">
        <v>102</v>
      </c>
      <c r="U14" s="103" t="s">
        <v>103</v>
      </c>
      <c r="W14" s="85"/>
    </row>
    <row r="15" spans="2:23" x14ac:dyDescent="0.25">
      <c r="B15" s="3"/>
      <c r="D15" s="4"/>
      <c r="H15" s="108" t="s">
        <v>47</v>
      </c>
      <c r="Q15" s="93" t="s">
        <v>126</v>
      </c>
      <c r="R15" s="89" t="s">
        <v>96</v>
      </c>
      <c r="S15" s="89" t="s">
        <v>97</v>
      </c>
      <c r="T15" s="89" t="s">
        <v>98</v>
      </c>
      <c r="U15" s="91" t="s">
        <v>99</v>
      </c>
      <c r="V15" s="88"/>
      <c r="W15" s="85"/>
    </row>
    <row r="16" spans="2:23" x14ac:dyDescent="0.25">
      <c r="B16" s="3"/>
      <c r="D16" s="87"/>
      <c r="H16" s="108" t="s">
        <v>113</v>
      </c>
      <c r="Q16" s="111"/>
      <c r="R16" s="88"/>
      <c r="S16" s="88"/>
      <c r="T16" s="88"/>
      <c r="U16" s="88"/>
      <c r="V16" s="88"/>
      <c r="W16" s="85"/>
    </row>
    <row r="17" spans="2:23" x14ac:dyDescent="0.25">
      <c r="B17" s="3"/>
      <c r="D17" s="87"/>
      <c r="H17" s="108" t="s">
        <v>114</v>
      </c>
      <c r="Q17" s="111"/>
      <c r="R17" s="88"/>
      <c r="S17" s="88"/>
      <c r="T17" s="88"/>
      <c r="U17" s="88"/>
      <c r="V17" s="88"/>
      <c r="W17" s="85"/>
    </row>
    <row r="18" spans="2:23" x14ac:dyDescent="0.25">
      <c r="B18" s="3"/>
      <c r="D18" s="87"/>
      <c r="H18" s="108" t="s">
        <v>115</v>
      </c>
      <c r="Q18" s="111"/>
      <c r="R18" s="88"/>
      <c r="S18" s="88"/>
      <c r="T18" s="88"/>
      <c r="U18" s="88"/>
      <c r="V18" s="88"/>
      <c r="W18" s="85"/>
    </row>
    <row r="19" spans="2:23" x14ac:dyDescent="0.25">
      <c r="B19" s="3"/>
      <c r="D19" s="87"/>
      <c r="Q19" s="111"/>
      <c r="R19" s="88"/>
      <c r="S19" s="88"/>
      <c r="T19" s="88"/>
      <c r="U19" s="88"/>
      <c r="V19" s="88"/>
      <c r="W19" s="85"/>
    </row>
    <row r="20" spans="2:23" s="3" customFormat="1" x14ac:dyDescent="0.25">
      <c r="B20" s="3" t="s">
        <v>63</v>
      </c>
      <c r="D20" s="3" t="s">
        <v>116</v>
      </c>
      <c r="F20" s="3" t="s">
        <v>117</v>
      </c>
      <c r="H20" s="47" t="s">
        <v>118</v>
      </c>
      <c r="J20" s="3" t="s">
        <v>64</v>
      </c>
      <c r="L20" s="47" t="s">
        <v>119</v>
      </c>
      <c r="N20" s="47" t="s">
        <v>120</v>
      </c>
      <c r="P20" s="47" t="s">
        <v>121</v>
      </c>
      <c r="Q20" s="95"/>
      <c r="R20" s="95"/>
      <c r="S20" s="95"/>
      <c r="T20" s="95"/>
      <c r="U20" s="95"/>
      <c r="V20" s="95"/>
      <c r="W20" s="95"/>
    </row>
    <row r="21" spans="2:23" s="4" customFormat="1" x14ac:dyDescent="0.25">
      <c r="B21" s="3">
        <v>19</v>
      </c>
      <c r="D21" s="4">
        <v>23</v>
      </c>
      <c r="F21" s="4">
        <v>27</v>
      </c>
      <c r="H21" s="4">
        <v>31</v>
      </c>
      <c r="J21" s="4">
        <v>35</v>
      </c>
      <c r="L21" s="4">
        <v>39</v>
      </c>
      <c r="N21" s="87">
        <v>43</v>
      </c>
      <c r="O21" s="87"/>
      <c r="P21" s="87">
        <v>47</v>
      </c>
      <c r="R21" s="47" t="s">
        <v>88</v>
      </c>
      <c r="S21" s="47" t="s">
        <v>89</v>
      </c>
      <c r="T21" s="47" t="s">
        <v>90</v>
      </c>
      <c r="U21" s="47" t="s">
        <v>91</v>
      </c>
      <c r="V21" s="96"/>
      <c r="W21" s="96"/>
    </row>
    <row r="22" spans="2:23" s="4" customFormat="1" x14ac:dyDescent="0.25">
      <c r="B22" s="3">
        <v>20</v>
      </c>
      <c r="D22" s="4">
        <v>24</v>
      </c>
      <c r="F22" s="4">
        <v>28</v>
      </c>
      <c r="H22" s="4">
        <v>32</v>
      </c>
      <c r="J22" s="4">
        <v>36</v>
      </c>
      <c r="L22" s="4">
        <v>40</v>
      </c>
      <c r="N22" s="87">
        <v>44</v>
      </c>
      <c r="O22" s="87"/>
      <c r="P22" s="87">
        <v>48</v>
      </c>
      <c r="R22" s="87">
        <v>11</v>
      </c>
      <c r="S22" s="87">
        <v>11</v>
      </c>
      <c r="T22" s="87">
        <v>13</v>
      </c>
      <c r="U22" s="87">
        <v>15</v>
      </c>
    </row>
    <row r="23" spans="2:23" s="4" customFormat="1" x14ac:dyDescent="0.25">
      <c r="B23" s="3">
        <v>21</v>
      </c>
      <c r="D23" s="4">
        <v>25</v>
      </c>
      <c r="F23" s="4">
        <v>29</v>
      </c>
      <c r="H23" s="4">
        <v>33</v>
      </c>
      <c r="J23" s="4">
        <v>37</v>
      </c>
      <c r="L23" s="4">
        <v>41</v>
      </c>
      <c r="N23" s="87">
        <v>45</v>
      </c>
      <c r="O23" s="87"/>
      <c r="P23" s="87">
        <v>49</v>
      </c>
      <c r="R23" s="87">
        <v>13</v>
      </c>
      <c r="S23" s="87">
        <v>13</v>
      </c>
      <c r="T23" s="87">
        <v>15</v>
      </c>
      <c r="U23" s="87">
        <v>17</v>
      </c>
    </row>
    <row r="24" spans="2:23" s="4" customFormat="1" x14ac:dyDescent="0.25">
      <c r="B24" s="3">
        <v>22</v>
      </c>
      <c r="D24" s="4">
        <v>26</v>
      </c>
      <c r="F24" s="4">
        <v>30</v>
      </c>
      <c r="H24" s="4">
        <v>34</v>
      </c>
      <c r="J24" s="4">
        <v>38</v>
      </c>
      <c r="L24" s="4">
        <v>42</v>
      </c>
      <c r="N24" s="87">
        <v>46</v>
      </c>
      <c r="O24" s="87"/>
      <c r="P24" s="87">
        <v>50</v>
      </c>
      <c r="R24" s="87">
        <v>15</v>
      </c>
      <c r="S24" s="87">
        <v>15</v>
      </c>
      <c r="T24" s="87">
        <v>17</v>
      </c>
      <c r="U24" s="87">
        <v>19</v>
      </c>
    </row>
    <row r="25" spans="2:23" s="4" customFormat="1" x14ac:dyDescent="0.25">
      <c r="B25" s="3">
        <v>23</v>
      </c>
      <c r="D25" s="4">
        <v>27</v>
      </c>
      <c r="F25" s="4">
        <v>31</v>
      </c>
      <c r="H25" s="4">
        <v>35</v>
      </c>
      <c r="J25" s="4">
        <v>39</v>
      </c>
      <c r="L25" s="4">
        <v>43</v>
      </c>
      <c r="N25" s="87">
        <v>47</v>
      </c>
      <c r="O25" s="87"/>
      <c r="P25" s="87">
        <v>51</v>
      </c>
      <c r="R25" s="87">
        <v>17</v>
      </c>
      <c r="S25" s="87">
        <v>17</v>
      </c>
      <c r="T25" s="87">
        <v>19</v>
      </c>
      <c r="U25" s="87">
        <v>21</v>
      </c>
    </row>
    <row r="26" spans="2:23" s="4" customFormat="1" x14ac:dyDescent="0.25">
      <c r="B26" s="3">
        <v>24</v>
      </c>
      <c r="D26" s="4">
        <v>28</v>
      </c>
      <c r="F26" s="4">
        <v>32</v>
      </c>
      <c r="H26" s="4">
        <v>36</v>
      </c>
      <c r="J26" s="4">
        <v>40</v>
      </c>
      <c r="L26" s="4">
        <v>44</v>
      </c>
      <c r="N26" s="87">
        <v>48</v>
      </c>
      <c r="O26" s="87"/>
      <c r="P26" s="87">
        <v>52</v>
      </c>
      <c r="R26" s="87">
        <v>19</v>
      </c>
      <c r="S26" s="87">
        <v>19</v>
      </c>
      <c r="T26" s="87">
        <v>21</v>
      </c>
      <c r="U26" s="87">
        <v>23</v>
      </c>
    </row>
    <row r="27" spans="2:23" s="4" customFormat="1" x14ac:dyDescent="0.25">
      <c r="B27" s="3">
        <v>25</v>
      </c>
      <c r="D27" s="4">
        <v>29</v>
      </c>
      <c r="F27" s="4">
        <v>33</v>
      </c>
      <c r="H27" s="4">
        <v>37</v>
      </c>
      <c r="J27" s="4">
        <v>41</v>
      </c>
      <c r="L27" s="87">
        <v>45</v>
      </c>
      <c r="N27" s="87">
        <v>49</v>
      </c>
      <c r="O27" s="87"/>
      <c r="P27" s="87">
        <v>53</v>
      </c>
      <c r="Q27" s="87"/>
      <c r="R27" s="87">
        <v>21</v>
      </c>
      <c r="S27" s="87">
        <v>21</v>
      </c>
      <c r="T27" s="87">
        <v>23</v>
      </c>
      <c r="U27" s="87">
        <v>25</v>
      </c>
    </row>
    <row r="28" spans="2:23" s="4" customFormat="1" x14ac:dyDescent="0.25">
      <c r="B28" s="3">
        <v>26</v>
      </c>
      <c r="D28" s="4">
        <v>30</v>
      </c>
      <c r="F28" s="4">
        <v>34</v>
      </c>
      <c r="H28" s="4">
        <v>38</v>
      </c>
      <c r="J28" s="4">
        <v>42</v>
      </c>
      <c r="L28" s="87">
        <v>46</v>
      </c>
      <c r="N28" s="87">
        <v>50</v>
      </c>
      <c r="O28" s="87"/>
      <c r="P28" s="87">
        <v>54</v>
      </c>
      <c r="Q28" s="87"/>
      <c r="R28" s="87">
        <v>23</v>
      </c>
      <c r="S28" s="87">
        <v>23</v>
      </c>
      <c r="T28" s="87">
        <v>25</v>
      </c>
      <c r="U28" s="87"/>
    </row>
    <row r="29" spans="2:23" s="4" customFormat="1" x14ac:dyDescent="0.25">
      <c r="B29" s="3">
        <v>27</v>
      </c>
      <c r="D29" s="4">
        <v>31</v>
      </c>
      <c r="F29" s="4">
        <v>35</v>
      </c>
      <c r="H29" s="4">
        <v>39</v>
      </c>
      <c r="J29" s="4">
        <v>43</v>
      </c>
      <c r="L29" s="87">
        <v>47</v>
      </c>
      <c r="N29" s="87">
        <v>51</v>
      </c>
      <c r="O29" s="87"/>
      <c r="P29" s="87">
        <v>55</v>
      </c>
      <c r="Q29" s="87"/>
      <c r="R29" s="87">
        <v>25</v>
      </c>
      <c r="S29" s="87">
        <v>25</v>
      </c>
      <c r="T29" s="87"/>
      <c r="U29" s="87"/>
    </row>
    <row r="30" spans="2:23" s="4" customFormat="1" x14ac:dyDescent="0.25">
      <c r="B30" s="3">
        <v>28</v>
      </c>
      <c r="D30" s="4">
        <v>32</v>
      </c>
      <c r="F30" s="4">
        <v>36</v>
      </c>
      <c r="H30" s="4">
        <v>40</v>
      </c>
      <c r="J30" s="4">
        <v>44</v>
      </c>
      <c r="L30" s="87">
        <v>48</v>
      </c>
      <c r="N30" s="87">
        <v>52</v>
      </c>
      <c r="O30" s="87"/>
      <c r="P30" s="87">
        <v>56</v>
      </c>
      <c r="Q30" s="87"/>
    </row>
    <row r="31" spans="2:23" s="4" customFormat="1" x14ac:dyDescent="0.25">
      <c r="B31" s="3">
        <v>29</v>
      </c>
      <c r="D31" s="4">
        <v>33</v>
      </c>
      <c r="F31" s="4">
        <v>37</v>
      </c>
      <c r="H31" s="4">
        <v>41</v>
      </c>
      <c r="J31" s="87">
        <v>45</v>
      </c>
      <c r="L31" s="87">
        <v>49</v>
      </c>
      <c r="N31" s="87">
        <v>53</v>
      </c>
      <c r="O31" s="87"/>
      <c r="P31" s="87">
        <v>57</v>
      </c>
      <c r="R31" s="47" t="s">
        <v>92</v>
      </c>
      <c r="S31" s="47" t="s">
        <v>93</v>
      </c>
      <c r="T31" s="47" t="s">
        <v>94</v>
      </c>
      <c r="U31" s="47" t="s">
        <v>95</v>
      </c>
    </row>
    <row r="32" spans="2:23" s="4" customFormat="1" x14ac:dyDescent="0.25">
      <c r="B32" s="3">
        <v>30</v>
      </c>
      <c r="D32" s="4">
        <v>34</v>
      </c>
      <c r="F32" s="4">
        <v>38</v>
      </c>
      <c r="H32" s="4">
        <v>42</v>
      </c>
      <c r="J32" s="87">
        <v>46</v>
      </c>
      <c r="L32" s="87">
        <v>50</v>
      </c>
      <c r="N32" s="87">
        <v>54</v>
      </c>
      <c r="O32" s="87"/>
      <c r="P32" s="87">
        <v>58</v>
      </c>
      <c r="R32" s="87">
        <v>11</v>
      </c>
      <c r="S32" s="87">
        <v>11</v>
      </c>
      <c r="T32" s="87">
        <v>11</v>
      </c>
      <c r="U32" s="87">
        <v>11</v>
      </c>
    </row>
    <row r="33" spans="2:21" s="4" customFormat="1" x14ac:dyDescent="0.25">
      <c r="B33" s="3">
        <v>31</v>
      </c>
      <c r="D33" s="4">
        <v>35</v>
      </c>
      <c r="F33" s="4">
        <v>39</v>
      </c>
      <c r="H33" s="4">
        <v>43</v>
      </c>
      <c r="J33" s="87">
        <v>47</v>
      </c>
      <c r="L33" s="87">
        <v>51</v>
      </c>
      <c r="N33" s="87">
        <v>55</v>
      </c>
      <c r="O33" s="87"/>
      <c r="P33" s="87">
        <v>59</v>
      </c>
      <c r="R33" s="87">
        <v>13</v>
      </c>
      <c r="S33" s="87">
        <v>13</v>
      </c>
      <c r="T33" s="87">
        <v>13</v>
      </c>
      <c r="U33" s="87">
        <v>13</v>
      </c>
    </row>
    <row r="34" spans="2:21" s="4" customFormat="1" x14ac:dyDescent="0.25">
      <c r="B34" s="3">
        <v>32</v>
      </c>
      <c r="D34" s="4">
        <v>36</v>
      </c>
      <c r="F34" s="4">
        <v>40</v>
      </c>
      <c r="H34" s="4">
        <v>44</v>
      </c>
      <c r="J34" s="87">
        <v>48</v>
      </c>
      <c r="L34" s="87">
        <v>52</v>
      </c>
      <c r="N34" s="87">
        <v>56</v>
      </c>
      <c r="O34" s="87"/>
      <c r="P34" s="87">
        <v>60</v>
      </c>
      <c r="R34" s="87">
        <v>15</v>
      </c>
      <c r="S34" s="87">
        <v>15</v>
      </c>
      <c r="T34" s="87">
        <v>15</v>
      </c>
      <c r="U34" s="87">
        <v>15</v>
      </c>
    </row>
    <row r="35" spans="2:21" s="4" customFormat="1" x14ac:dyDescent="0.25">
      <c r="B35" s="3">
        <v>33</v>
      </c>
      <c r="D35" s="4">
        <v>37</v>
      </c>
      <c r="F35" s="4">
        <v>41</v>
      </c>
      <c r="H35" s="87">
        <v>45</v>
      </c>
      <c r="J35" s="87">
        <v>49</v>
      </c>
      <c r="L35" s="87">
        <v>53</v>
      </c>
      <c r="N35" s="87">
        <v>57</v>
      </c>
      <c r="O35" s="87"/>
      <c r="P35" s="87"/>
      <c r="R35" s="87">
        <v>17</v>
      </c>
      <c r="S35" s="87">
        <v>17</v>
      </c>
      <c r="T35" s="87">
        <v>17</v>
      </c>
      <c r="U35" s="87">
        <v>17</v>
      </c>
    </row>
    <row r="36" spans="2:21" s="4" customFormat="1" x14ac:dyDescent="0.25">
      <c r="B36" s="3">
        <v>34</v>
      </c>
      <c r="D36" s="4">
        <v>38</v>
      </c>
      <c r="F36" s="4">
        <v>42</v>
      </c>
      <c r="H36" s="87">
        <v>46</v>
      </c>
      <c r="J36" s="87">
        <v>50</v>
      </c>
      <c r="L36" s="87">
        <v>54</v>
      </c>
      <c r="N36" s="87">
        <v>58</v>
      </c>
      <c r="O36" s="87"/>
      <c r="P36" s="87"/>
      <c r="R36" s="87">
        <v>19</v>
      </c>
      <c r="S36" s="87">
        <v>19</v>
      </c>
      <c r="T36" s="87">
        <v>19</v>
      </c>
      <c r="U36" s="87">
        <v>19</v>
      </c>
    </row>
    <row r="37" spans="2:21" s="4" customFormat="1" x14ac:dyDescent="0.25">
      <c r="B37" s="3">
        <v>35</v>
      </c>
      <c r="D37" s="4">
        <v>39</v>
      </c>
      <c r="F37" s="4">
        <v>43</v>
      </c>
      <c r="H37" s="87">
        <v>47</v>
      </c>
      <c r="J37" s="87">
        <v>51</v>
      </c>
      <c r="L37" s="87">
        <v>55</v>
      </c>
      <c r="N37" s="87">
        <v>59</v>
      </c>
      <c r="O37" s="87"/>
      <c r="P37" s="87"/>
      <c r="R37" s="87">
        <v>21</v>
      </c>
      <c r="S37" s="87">
        <v>21</v>
      </c>
      <c r="T37" s="87">
        <v>21</v>
      </c>
      <c r="U37" s="87">
        <v>21</v>
      </c>
    </row>
    <row r="38" spans="2:21" s="4" customFormat="1" x14ac:dyDescent="0.25">
      <c r="B38" s="3">
        <v>36</v>
      </c>
      <c r="D38" s="4">
        <v>40</v>
      </c>
      <c r="F38" s="4">
        <v>44</v>
      </c>
      <c r="H38" s="87">
        <v>48</v>
      </c>
      <c r="J38" s="87">
        <v>52</v>
      </c>
      <c r="L38" s="87">
        <v>56</v>
      </c>
      <c r="N38" s="87">
        <v>60</v>
      </c>
      <c r="O38" s="87"/>
      <c r="P38" s="87"/>
      <c r="R38" s="87">
        <v>23</v>
      </c>
      <c r="S38" s="87">
        <v>23</v>
      </c>
      <c r="T38" s="87">
        <v>23</v>
      </c>
      <c r="U38" s="87">
        <v>23</v>
      </c>
    </row>
    <row r="39" spans="2:21" s="4" customFormat="1" x14ac:dyDescent="0.25">
      <c r="B39" s="3">
        <v>37</v>
      </c>
      <c r="D39" s="4">
        <v>41</v>
      </c>
      <c r="F39" s="87">
        <v>45</v>
      </c>
      <c r="H39" s="87">
        <v>49</v>
      </c>
      <c r="J39" s="87">
        <v>53</v>
      </c>
      <c r="L39" s="87">
        <v>57</v>
      </c>
      <c r="N39" s="87"/>
      <c r="O39" s="87"/>
      <c r="P39" s="87"/>
      <c r="R39" s="87">
        <v>25</v>
      </c>
      <c r="S39" s="87">
        <v>25</v>
      </c>
      <c r="T39" s="87">
        <v>25</v>
      </c>
      <c r="U39" s="87">
        <v>25</v>
      </c>
    </row>
    <row r="40" spans="2:21" s="4" customFormat="1" x14ac:dyDescent="0.25">
      <c r="B40" s="3">
        <v>38</v>
      </c>
      <c r="D40" s="4">
        <v>42</v>
      </c>
      <c r="F40" s="87">
        <v>46</v>
      </c>
      <c r="H40" s="87">
        <v>50</v>
      </c>
      <c r="J40" s="87">
        <v>54</v>
      </c>
      <c r="L40" s="87">
        <v>58</v>
      </c>
      <c r="N40" s="87"/>
      <c r="O40" s="87"/>
      <c r="P40" s="87"/>
    </row>
    <row r="41" spans="2:21" s="4" customFormat="1" x14ac:dyDescent="0.25">
      <c r="B41" s="3">
        <v>39</v>
      </c>
      <c r="D41" s="4">
        <v>43</v>
      </c>
      <c r="F41" s="87">
        <v>47</v>
      </c>
      <c r="H41" s="87">
        <v>51</v>
      </c>
      <c r="J41" s="87">
        <v>55</v>
      </c>
      <c r="L41" s="87">
        <v>59</v>
      </c>
      <c r="N41" s="87"/>
      <c r="O41" s="87"/>
      <c r="P41" s="87"/>
      <c r="R41" s="47" t="s">
        <v>100</v>
      </c>
      <c r="S41" s="47" t="s">
        <v>101</v>
      </c>
      <c r="T41" s="47" t="s">
        <v>102</v>
      </c>
      <c r="U41" s="47" t="s">
        <v>103</v>
      </c>
    </row>
    <row r="42" spans="2:21" s="4" customFormat="1" x14ac:dyDescent="0.25">
      <c r="B42" s="3">
        <v>40</v>
      </c>
      <c r="D42" s="4">
        <v>44</v>
      </c>
      <c r="F42" s="87">
        <v>48</v>
      </c>
      <c r="H42" s="87">
        <v>52</v>
      </c>
      <c r="J42" s="87">
        <v>56</v>
      </c>
      <c r="L42" s="87">
        <v>60</v>
      </c>
      <c r="N42" s="87"/>
      <c r="O42" s="87"/>
      <c r="P42" s="87"/>
      <c r="R42" s="87">
        <v>15</v>
      </c>
      <c r="S42" s="87">
        <v>15</v>
      </c>
      <c r="T42" s="87">
        <v>15</v>
      </c>
      <c r="U42" s="87">
        <v>15</v>
      </c>
    </row>
    <row r="43" spans="2:21" s="4" customFormat="1" x14ac:dyDescent="0.25">
      <c r="B43" s="3">
        <v>41</v>
      </c>
      <c r="D43" s="87">
        <v>45</v>
      </c>
      <c r="F43" s="87">
        <v>49</v>
      </c>
      <c r="H43" s="87">
        <v>53</v>
      </c>
      <c r="J43" s="87">
        <v>57</v>
      </c>
      <c r="L43" s="87"/>
      <c r="N43" s="87"/>
      <c r="O43" s="87"/>
      <c r="P43" s="87"/>
      <c r="R43" s="87">
        <v>17</v>
      </c>
      <c r="S43" s="87">
        <v>17</v>
      </c>
      <c r="T43" s="87">
        <v>17</v>
      </c>
      <c r="U43" s="87">
        <v>17</v>
      </c>
    </row>
    <row r="44" spans="2:21" s="4" customFormat="1" x14ac:dyDescent="0.25">
      <c r="B44" s="3">
        <v>42</v>
      </c>
      <c r="D44" s="87">
        <v>46</v>
      </c>
      <c r="F44" s="87">
        <v>50</v>
      </c>
      <c r="H44" s="87">
        <v>54</v>
      </c>
      <c r="J44" s="87">
        <v>58</v>
      </c>
      <c r="N44" s="87"/>
      <c r="O44" s="87"/>
      <c r="P44" s="87"/>
      <c r="R44" s="87">
        <v>19</v>
      </c>
      <c r="S44" s="87">
        <v>19</v>
      </c>
      <c r="T44" s="87">
        <v>19</v>
      </c>
      <c r="U44" s="87">
        <v>19</v>
      </c>
    </row>
    <row r="45" spans="2:21" s="4" customFormat="1" x14ac:dyDescent="0.25">
      <c r="B45" s="3">
        <v>43</v>
      </c>
      <c r="D45" s="87">
        <v>47</v>
      </c>
      <c r="F45" s="87">
        <v>51</v>
      </c>
      <c r="H45" s="87">
        <v>55</v>
      </c>
      <c r="J45" s="87">
        <v>59</v>
      </c>
      <c r="N45" s="87"/>
      <c r="O45" s="87"/>
      <c r="P45" s="87"/>
      <c r="R45" s="87">
        <v>21</v>
      </c>
      <c r="S45" s="87">
        <v>21</v>
      </c>
      <c r="T45" s="87">
        <v>21</v>
      </c>
      <c r="U45" s="87">
        <v>21</v>
      </c>
    </row>
    <row r="46" spans="2:21" s="4" customFormat="1" x14ac:dyDescent="0.25">
      <c r="B46" s="3">
        <v>44</v>
      </c>
      <c r="D46" s="87">
        <v>48</v>
      </c>
      <c r="F46" s="87">
        <v>52</v>
      </c>
      <c r="H46" s="87">
        <v>56</v>
      </c>
      <c r="J46" s="87">
        <v>60</v>
      </c>
      <c r="N46" s="87"/>
      <c r="O46" s="87"/>
      <c r="P46" s="87"/>
      <c r="R46" s="87">
        <v>23</v>
      </c>
      <c r="S46" s="87">
        <v>23</v>
      </c>
      <c r="T46" s="87">
        <v>23</v>
      </c>
      <c r="U46" s="87">
        <v>23</v>
      </c>
    </row>
    <row r="47" spans="2:21" s="4" customFormat="1" x14ac:dyDescent="0.25">
      <c r="B47" s="3">
        <v>45</v>
      </c>
      <c r="D47" s="87">
        <v>49</v>
      </c>
      <c r="F47" s="87">
        <v>53</v>
      </c>
      <c r="H47" s="87">
        <v>57</v>
      </c>
      <c r="N47" s="87"/>
      <c r="O47" s="87"/>
      <c r="P47" s="87"/>
      <c r="R47" s="87">
        <v>25</v>
      </c>
      <c r="S47" s="87">
        <v>25</v>
      </c>
      <c r="T47" s="87">
        <v>25</v>
      </c>
      <c r="U47" s="87">
        <v>25</v>
      </c>
    </row>
    <row r="48" spans="2:21" s="4" customFormat="1" x14ac:dyDescent="0.25">
      <c r="B48" s="3">
        <v>46</v>
      </c>
      <c r="D48" s="87">
        <v>50</v>
      </c>
      <c r="F48" s="87">
        <v>54</v>
      </c>
      <c r="H48" s="87">
        <v>58</v>
      </c>
      <c r="N48" s="87"/>
      <c r="O48" s="87"/>
      <c r="P48" s="87"/>
    </row>
    <row r="49" spans="2:24" s="4" customFormat="1" x14ac:dyDescent="0.25">
      <c r="B49" s="3">
        <v>47</v>
      </c>
      <c r="D49" s="87">
        <v>51</v>
      </c>
      <c r="F49" s="87">
        <v>55</v>
      </c>
      <c r="H49" s="87">
        <v>59</v>
      </c>
      <c r="N49" s="87"/>
      <c r="O49" s="87"/>
      <c r="P49" s="87"/>
      <c r="R49" s="47" t="s">
        <v>96</v>
      </c>
      <c r="S49" s="47" t="s">
        <v>97</v>
      </c>
      <c r="T49" s="47" t="s">
        <v>98</v>
      </c>
      <c r="U49" s="47" t="s">
        <v>99</v>
      </c>
    </row>
    <row r="50" spans="2:24" s="4" customFormat="1" x14ac:dyDescent="0.25">
      <c r="B50" s="3">
        <v>48</v>
      </c>
      <c r="D50" s="87">
        <v>52</v>
      </c>
      <c r="F50" s="87">
        <v>56</v>
      </c>
      <c r="H50" s="87">
        <v>60</v>
      </c>
      <c r="N50" s="87"/>
      <c r="O50" s="87"/>
      <c r="P50" s="87"/>
      <c r="R50" s="87" t="s">
        <v>29</v>
      </c>
      <c r="S50" s="87" t="s">
        <v>29</v>
      </c>
      <c r="T50" s="87" t="s">
        <v>29</v>
      </c>
      <c r="U50" s="87" t="s">
        <v>29</v>
      </c>
    </row>
    <row r="51" spans="2:24" s="4" customFormat="1" x14ac:dyDescent="0.25">
      <c r="B51" s="3">
        <v>49</v>
      </c>
      <c r="D51" s="87">
        <v>53</v>
      </c>
      <c r="F51" s="87">
        <v>57</v>
      </c>
      <c r="N51" s="87"/>
      <c r="O51" s="87"/>
      <c r="P51" s="87"/>
      <c r="R51" s="87" t="s">
        <v>110</v>
      </c>
      <c r="S51" s="87" t="s">
        <v>110</v>
      </c>
      <c r="T51" s="87" t="s">
        <v>110</v>
      </c>
      <c r="U51" s="87" t="s">
        <v>110</v>
      </c>
    </row>
    <row r="52" spans="2:24" s="4" customFormat="1" x14ac:dyDescent="0.25">
      <c r="B52" s="3">
        <v>50</v>
      </c>
      <c r="D52" s="87">
        <v>54</v>
      </c>
      <c r="F52" s="87">
        <v>58</v>
      </c>
      <c r="N52" s="87"/>
      <c r="O52" s="87"/>
      <c r="P52" s="87"/>
      <c r="R52" s="87" t="s">
        <v>111</v>
      </c>
      <c r="S52" s="87" t="s">
        <v>111</v>
      </c>
      <c r="T52" s="87" t="s">
        <v>111</v>
      </c>
      <c r="U52" s="87" t="s">
        <v>111</v>
      </c>
    </row>
    <row r="53" spans="2:24" s="4" customFormat="1" x14ac:dyDescent="0.25">
      <c r="B53" s="3">
        <v>51</v>
      </c>
      <c r="D53" s="87">
        <v>55</v>
      </c>
      <c r="F53" s="87">
        <v>59</v>
      </c>
      <c r="N53" s="87"/>
      <c r="O53" s="87"/>
      <c r="P53" s="87"/>
      <c r="R53" s="87" t="s">
        <v>112</v>
      </c>
      <c r="S53" s="87" t="s">
        <v>112</v>
      </c>
      <c r="T53" s="87" t="s">
        <v>112</v>
      </c>
      <c r="U53" s="87" t="s">
        <v>112</v>
      </c>
    </row>
    <row r="54" spans="2:24" s="4" customFormat="1" x14ac:dyDescent="0.25">
      <c r="B54" s="3">
        <v>52</v>
      </c>
      <c r="D54" s="87">
        <v>56</v>
      </c>
      <c r="F54" s="87">
        <v>60</v>
      </c>
      <c r="N54" s="87"/>
      <c r="O54" s="87"/>
      <c r="P54" s="87"/>
      <c r="R54" s="87" t="s">
        <v>47</v>
      </c>
      <c r="S54" s="87" t="s">
        <v>47</v>
      </c>
      <c r="T54" s="87" t="s">
        <v>47</v>
      </c>
      <c r="U54" s="87" t="s">
        <v>47</v>
      </c>
    </row>
    <row r="55" spans="2:24" s="4" customFormat="1" x14ac:dyDescent="0.25">
      <c r="B55" s="3">
        <v>53</v>
      </c>
      <c r="D55" s="87">
        <v>57</v>
      </c>
      <c r="N55" s="87"/>
      <c r="O55" s="87"/>
      <c r="P55" s="87"/>
      <c r="R55" s="87" t="s">
        <v>113</v>
      </c>
      <c r="S55" s="87" t="s">
        <v>113</v>
      </c>
      <c r="T55" s="87" t="s">
        <v>113</v>
      </c>
      <c r="U55" s="87" t="s">
        <v>113</v>
      </c>
    </row>
    <row r="56" spans="2:24" s="4" customFormat="1" x14ac:dyDescent="0.25">
      <c r="B56" s="3">
        <v>54</v>
      </c>
      <c r="D56" s="87">
        <v>58</v>
      </c>
      <c r="N56" s="87"/>
      <c r="O56" s="87"/>
      <c r="P56" s="87"/>
      <c r="R56" s="87" t="s">
        <v>114</v>
      </c>
      <c r="S56" s="87" t="s">
        <v>114</v>
      </c>
      <c r="T56" s="87" t="s">
        <v>114</v>
      </c>
      <c r="U56" s="87" t="s">
        <v>114</v>
      </c>
    </row>
    <row r="57" spans="2:24" s="4" customFormat="1" x14ac:dyDescent="0.25">
      <c r="B57" s="3">
        <v>55</v>
      </c>
      <c r="D57" s="87">
        <v>59</v>
      </c>
      <c r="N57" s="87"/>
      <c r="O57" s="87"/>
      <c r="P57" s="87"/>
      <c r="R57" s="87" t="s">
        <v>115</v>
      </c>
      <c r="S57" s="87" t="s">
        <v>115</v>
      </c>
      <c r="T57" s="87" t="s">
        <v>115</v>
      </c>
      <c r="U57" s="87" t="s">
        <v>115</v>
      </c>
    </row>
    <row r="58" spans="2:24" s="4" customFormat="1" x14ac:dyDescent="0.25">
      <c r="B58" s="3">
        <v>56</v>
      </c>
      <c r="D58" s="87">
        <v>60</v>
      </c>
      <c r="N58" s="87"/>
      <c r="O58" s="87"/>
      <c r="P58" s="87"/>
    </row>
    <row r="59" spans="2:24" s="4" customFormat="1" x14ac:dyDescent="0.25">
      <c r="B59" s="3">
        <v>57</v>
      </c>
      <c r="N59" s="87"/>
      <c r="O59" s="87"/>
      <c r="P59" s="87"/>
      <c r="Q59" s="35"/>
    </row>
    <row r="60" spans="2:24" s="4" customFormat="1" x14ac:dyDescent="0.25">
      <c r="B60" s="3">
        <v>58</v>
      </c>
      <c r="N60" s="87"/>
      <c r="O60" s="87"/>
      <c r="P60" s="87"/>
      <c r="Q60" s="35"/>
      <c r="R60" s="35"/>
      <c r="S60" s="35"/>
      <c r="T60" s="35"/>
      <c r="U60" s="35"/>
    </row>
    <row r="61" spans="2:24" s="4" customFormat="1" x14ac:dyDescent="0.25">
      <c r="B61" s="3">
        <v>59</v>
      </c>
      <c r="N61" s="87"/>
      <c r="O61" s="87"/>
      <c r="P61" s="87"/>
      <c r="Q61" s="35"/>
      <c r="R61" s="35"/>
      <c r="S61" s="35"/>
      <c r="T61" s="35"/>
      <c r="U61" s="35"/>
    </row>
    <row r="62" spans="2:24" s="4" customFormat="1" x14ac:dyDescent="0.25">
      <c r="B62" s="3">
        <v>60</v>
      </c>
      <c r="N62" s="87"/>
      <c r="O62" s="87"/>
      <c r="P62" s="87"/>
    </row>
    <row r="63" spans="2:24" s="4" customFormat="1" x14ac:dyDescent="0.25">
      <c r="N63" s="87"/>
      <c r="O63" s="87"/>
      <c r="P63" s="87"/>
    </row>
    <row r="64" spans="2:24" x14ac:dyDescent="0.25">
      <c r="V64" s="4"/>
      <c r="W64" s="4"/>
      <c r="X64" s="4"/>
    </row>
  </sheetData>
  <sheetProtection password="C1ED" sheet="1" objects="1" scenarios="1" selectLockedCells="1"/>
  <mergeCells count="2">
    <mergeCell ref="Q2:U2"/>
    <mergeCell ref="J2:K2"/>
  </mergeCells>
  <pageMargins left="0.7" right="0.7" top="0.75" bottom="0.75" header="0.3" footer="0.3"/>
  <pageSetup paperSize="9" orientation="portrait" r:id="rId1"/>
  <tableParts count="2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56"/>
  <sheetViews>
    <sheetView zoomScale="85" zoomScaleNormal="85" workbookViewId="0">
      <selection activeCell="Q2" sqref="Q2:U2"/>
    </sheetView>
  </sheetViews>
  <sheetFormatPr baseColWidth="10" defaultRowHeight="15" x14ac:dyDescent="0.25"/>
  <cols>
    <col min="1" max="1" width="4.140625" style="112" customWidth="1"/>
    <col min="2" max="2" width="9" style="112" customWidth="1"/>
    <col min="3" max="3" width="4" style="112" customWidth="1"/>
    <col min="4" max="4" width="9" style="112" customWidth="1"/>
    <col min="5" max="5" width="4" style="112" customWidth="1"/>
    <col min="6" max="6" width="7.5703125" style="112" bestFit="1" customWidth="1"/>
    <col min="7" max="7" width="4.5703125" style="112" customWidth="1"/>
    <col min="8" max="8" width="11.28515625" style="112" bestFit="1" customWidth="1"/>
    <col min="9" max="9" width="4.5703125" style="112" customWidth="1"/>
    <col min="10" max="10" width="9" style="112" customWidth="1"/>
    <col min="11" max="11" width="6.140625" style="112" customWidth="1"/>
    <col min="12" max="12" width="11.28515625" style="112" bestFit="1" customWidth="1"/>
    <col min="13" max="13" width="4.42578125" style="112" customWidth="1"/>
    <col min="14" max="14" width="10" style="112" customWidth="1"/>
    <col min="15" max="15" width="4.42578125" style="112" customWidth="1"/>
    <col min="16" max="16" width="9" style="112" customWidth="1"/>
    <col min="17" max="16384" width="11.42578125" style="112"/>
  </cols>
  <sheetData>
    <row r="1" spans="2:23" x14ac:dyDescent="0.25">
      <c r="J1" s="123"/>
      <c r="K1" s="123"/>
      <c r="M1" s="115"/>
      <c r="N1" s="115"/>
      <c r="O1" s="115"/>
      <c r="P1" s="115"/>
    </row>
    <row r="2" spans="2:23" x14ac:dyDescent="0.25">
      <c r="B2" s="2" t="s">
        <v>0</v>
      </c>
      <c r="D2" s="113" t="s">
        <v>19</v>
      </c>
      <c r="F2" s="2" t="s">
        <v>20</v>
      </c>
      <c r="H2" s="113" t="s">
        <v>18</v>
      </c>
      <c r="J2" s="113" t="s">
        <v>144</v>
      </c>
      <c r="K2" s="124"/>
      <c r="L2" s="113"/>
      <c r="N2" s="113"/>
      <c r="Q2" s="320" t="s">
        <v>87</v>
      </c>
      <c r="R2" s="321"/>
      <c r="S2" s="321"/>
      <c r="T2" s="321"/>
      <c r="U2" s="322"/>
    </row>
    <row r="3" spans="2:23" x14ac:dyDescent="0.25">
      <c r="B3" s="130" t="s">
        <v>137</v>
      </c>
      <c r="C3" s="118"/>
      <c r="D3" s="131">
        <v>8</v>
      </c>
      <c r="F3" s="3">
        <v>15</v>
      </c>
      <c r="H3" s="115">
        <v>11</v>
      </c>
      <c r="J3" s="108"/>
      <c r="K3" s="108"/>
      <c r="L3" s="115"/>
      <c r="N3" s="115"/>
      <c r="Q3" s="121"/>
      <c r="R3" s="104">
        <v>8</v>
      </c>
      <c r="S3" s="105">
        <v>10</v>
      </c>
      <c r="T3" s="105">
        <v>12</v>
      </c>
      <c r="U3" s="106">
        <v>14</v>
      </c>
    </row>
    <row r="4" spans="2:23" x14ac:dyDescent="0.25">
      <c r="B4" s="130" t="s">
        <v>138</v>
      </c>
      <c r="C4" s="118"/>
      <c r="D4" s="131">
        <v>10</v>
      </c>
      <c r="H4" s="115">
        <v>14</v>
      </c>
      <c r="J4" s="108">
        <v>62</v>
      </c>
      <c r="K4" s="108"/>
      <c r="L4" s="115"/>
      <c r="N4" s="115"/>
      <c r="Q4" s="84" t="s">
        <v>137</v>
      </c>
      <c r="R4" s="116" t="s">
        <v>145</v>
      </c>
      <c r="S4" s="116" t="s">
        <v>148</v>
      </c>
      <c r="T4" s="116" t="s">
        <v>149</v>
      </c>
      <c r="U4" s="119" t="s">
        <v>152</v>
      </c>
    </row>
    <row r="5" spans="2:23" x14ac:dyDescent="0.25">
      <c r="B5" s="130" t="s">
        <v>139</v>
      </c>
      <c r="C5" s="118"/>
      <c r="D5" s="131">
        <v>12</v>
      </c>
      <c r="F5" s="115"/>
      <c r="H5" s="115">
        <v>17</v>
      </c>
      <c r="J5" s="108">
        <v>78</v>
      </c>
      <c r="K5" s="108"/>
      <c r="L5" s="115"/>
      <c r="Q5" s="84" t="s">
        <v>138</v>
      </c>
      <c r="R5" s="116" t="s">
        <v>145</v>
      </c>
      <c r="S5" s="116" t="s">
        <v>148</v>
      </c>
      <c r="T5" s="116" t="s">
        <v>149</v>
      </c>
      <c r="U5" s="119" t="s">
        <v>152</v>
      </c>
    </row>
    <row r="6" spans="2:23" x14ac:dyDescent="0.25">
      <c r="B6" s="130" t="s">
        <v>140</v>
      </c>
      <c r="C6" s="118"/>
      <c r="D6" s="131">
        <v>14</v>
      </c>
      <c r="H6" s="115">
        <v>21</v>
      </c>
      <c r="J6" s="108">
        <v>93</v>
      </c>
      <c r="K6" s="108"/>
      <c r="L6" s="115"/>
      <c r="Q6" s="84" t="s">
        <v>139</v>
      </c>
      <c r="R6" s="116" t="s">
        <v>145</v>
      </c>
      <c r="S6" s="116" t="s">
        <v>148</v>
      </c>
      <c r="T6" s="116" t="s">
        <v>149</v>
      </c>
      <c r="U6" s="119" t="s">
        <v>152</v>
      </c>
    </row>
    <row r="7" spans="2:23" x14ac:dyDescent="0.25">
      <c r="B7" s="3" t="s">
        <v>141</v>
      </c>
      <c r="H7" s="115"/>
      <c r="J7" s="108">
        <v>109</v>
      </c>
      <c r="K7" s="108"/>
      <c r="L7" s="115"/>
      <c r="Q7" s="84" t="s">
        <v>140</v>
      </c>
      <c r="R7" s="116" t="s">
        <v>145</v>
      </c>
      <c r="S7" s="116" t="s">
        <v>148</v>
      </c>
      <c r="T7" s="116" t="s">
        <v>149</v>
      </c>
      <c r="U7" s="119" t="s">
        <v>152</v>
      </c>
    </row>
    <row r="8" spans="2:23" x14ac:dyDescent="0.25">
      <c r="B8" s="3" t="s">
        <v>142</v>
      </c>
      <c r="H8" s="115"/>
      <c r="J8" s="108">
        <v>125</v>
      </c>
      <c r="K8" s="108"/>
      <c r="L8" s="115"/>
      <c r="Q8" s="84" t="s">
        <v>141</v>
      </c>
      <c r="R8" s="116" t="s">
        <v>145</v>
      </c>
      <c r="S8" s="116" t="s">
        <v>148</v>
      </c>
      <c r="T8" s="116" t="s">
        <v>149</v>
      </c>
      <c r="U8" s="119" t="s">
        <v>152</v>
      </c>
    </row>
    <row r="9" spans="2:23" x14ac:dyDescent="0.25">
      <c r="B9" s="3" t="s">
        <v>143</v>
      </c>
      <c r="H9" s="108"/>
      <c r="J9" s="108"/>
      <c r="K9" s="115"/>
      <c r="L9" s="108"/>
      <c r="N9" s="115"/>
      <c r="O9" s="115"/>
      <c r="P9" s="115"/>
      <c r="Q9" s="97" t="s">
        <v>143</v>
      </c>
      <c r="R9" s="117" t="s">
        <v>145</v>
      </c>
      <c r="S9" s="117" t="s">
        <v>148</v>
      </c>
      <c r="T9" s="117" t="s">
        <v>149</v>
      </c>
      <c r="U9" s="120" t="s">
        <v>152</v>
      </c>
    </row>
    <row r="10" spans="2:23" x14ac:dyDescent="0.25">
      <c r="H10" s="108"/>
      <c r="J10" s="108"/>
      <c r="K10" s="115"/>
      <c r="L10" s="108"/>
      <c r="N10" s="115"/>
      <c r="O10" s="115"/>
      <c r="P10" s="115"/>
      <c r="Q10" s="98" t="s">
        <v>142</v>
      </c>
      <c r="R10" s="102" t="s">
        <v>146</v>
      </c>
      <c r="S10" s="102" t="s">
        <v>147</v>
      </c>
      <c r="T10" s="102" t="s">
        <v>150</v>
      </c>
      <c r="U10" s="103" t="s">
        <v>151</v>
      </c>
    </row>
    <row r="11" spans="2:23" x14ac:dyDescent="0.25">
      <c r="B11" s="3"/>
      <c r="H11" s="108"/>
      <c r="J11" s="115"/>
      <c r="K11" s="115"/>
      <c r="L11" s="108"/>
      <c r="M11" s="115"/>
      <c r="N11" s="115"/>
      <c r="O11" s="115"/>
      <c r="P11" s="115"/>
      <c r="Q11" s="111"/>
      <c r="R11" s="111"/>
      <c r="S11" s="111"/>
      <c r="T11" s="111"/>
      <c r="U11" s="111"/>
      <c r="V11" s="111"/>
    </row>
    <row r="12" spans="2:23" x14ac:dyDescent="0.25">
      <c r="H12" s="108"/>
      <c r="J12" s="115"/>
      <c r="K12" s="115"/>
      <c r="L12" s="108"/>
      <c r="M12" s="115"/>
      <c r="N12" s="115"/>
      <c r="O12" s="115"/>
      <c r="P12" s="115"/>
      <c r="Q12" s="111"/>
      <c r="R12" s="47" t="s">
        <v>145</v>
      </c>
      <c r="S12" s="47" t="s">
        <v>148</v>
      </c>
      <c r="T12" s="47" t="s">
        <v>149</v>
      </c>
      <c r="U12" s="47" t="s">
        <v>152</v>
      </c>
      <c r="V12" s="111"/>
      <c r="W12" s="85"/>
    </row>
    <row r="13" spans="2:23" x14ac:dyDescent="0.25">
      <c r="B13" s="3"/>
      <c r="D13" s="115"/>
      <c r="H13" s="108"/>
      <c r="Q13" s="111"/>
      <c r="R13" s="115">
        <v>11</v>
      </c>
      <c r="S13" s="115">
        <v>11</v>
      </c>
      <c r="T13" s="115">
        <v>14</v>
      </c>
      <c r="U13" s="115">
        <v>14</v>
      </c>
      <c r="V13" s="111"/>
      <c r="W13" s="85"/>
    </row>
    <row r="14" spans="2:23" x14ac:dyDescent="0.25">
      <c r="B14" s="3"/>
      <c r="D14" s="115"/>
      <c r="H14" s="108"/>
      <c r="Q14" s="111"/>
      <c r="R14" s="115">
        <v>14</v>
      </c>
      <c r="S14" s="115">
        <v>14</v>
      </c>
      <c r="T14" s="115">
        <v>17</v>
      </c>
      <c r="U14" s="115">
        <v>17</v>
      </c>
      <c r="V14" s="116"/>
      <c r="W14" s="85"/>
    </row>
    <row r="15" spans="2:23" x14ac:dyDescent="0.25">
      <c r="B15" s="3"/>
      <c r="D15" s="115"/>
      <c r="H15" s="108"/>
      <c r="Q15" s="111"/>
      <c r="R15" s="115">
        <v>17</v>
      </c>
      <c r="S15" s="115">
        <v>17</v>
      </c>
      <c r="T15" s="115">
        <v>21</v>
      </c>
      <c r="U15" s="115">
        <v>21</v>
      </c>
      <c r="V15" s="116"/>
      <c r="W15" s="85"/>
    </row>
    <row r="16" spans="2:23" x14ac:dyDescent="0.25">
      <c r="B16" s="3"/>
      <c r="D16" s="115"/>
      <c r="H16" s="108"/>
      <c r="Q16" s="111"/>
      <c r="R16" s="115">
        <v>21</v>
      </c>
      <c r="S16" s="115">
        <v>21</v>
      </c>
      <c r="T16" s="115"/>
      <c r="U16" s="115"/>
      <c r="V16" s="116"/>
      <c r="W16" s="85"/>
    </row>
    <row r="17" spans="2:21" s="115" customFormat="1" x14ac:dyDescent="0.25">
      <c r="B17" s="3"/>
    </row>
    <row r="18" spans="2:21" s="115" customFormat="1" x14ac:dyDescent="0.25">
      <c r="B18" s="3"/>
      <c r="R18" s="47" t="s">
        <v>146</v>
      </c>
      <c r="S18" s="47" t="s">
        <v>147</v>
      </c>
      <c r="T18" s="47" t="s">
        <v>150</v>
      </c>
      <c r="U18" s="47" t="s">
        <v>151</v>
      </c>
    </row>
    <row r="19" spans="2:21" s="115" customFormat="1" x14ac:dyDescent="0.25">
      <c r="B19" s="3"/>
      <c r="R19" s="115">
        <v>14</v>
      </c>
      <c r="S19" s="115">
        <v>14</v>
      </c>
      <c r="T19" s="115">
        <v>17</v>
      </c>
      <c r="U19" s="115">
        <v>17</v>
      </c>
    </row>
    <row r="20" spans="2:21" s="115" customFormat="1" x14ac:dyDescent="0.25">
      <c r="B20" s="3"/>
      <c r="R20" s="115">
        <v>17</v>
      </c>
      <c r="S20" s="115">
        <v>17</v>
      </c>
      <c r="T20" s="115">
        <v>21</v>
      </c>
      <c r="U20" s="115">
        <v>21</v>
      </c>
    </row>
    <row r="21" spans="2:21" s="115" customFormat="1" x14ac:dyDescent="0.25">
      <c r="B21" s="3"/>
      <c r="R21" s="115">
        <v>21</v>
      </c>
      <c r="S21" s="115">
        <v>21</v>
      </c>
    </row>
    <row r="22" spans="2:21" s="115" customFormat="1" x14ac:dyDescent="0.25">
      <c r="B22" s="3"/>
    </row>
    <row r="23" spans="2:21" s="115" customFormat="1" x14ac:dyDescent="0.25">
      <c r="B23" s="3"/>
    </row>
    <row r="24" spans="2:21" s="115" customFormat="1" x14ac:dyDescent="0.25">
      <c r="B24" s="3"/>
    </row>
    <row r="25" spans="2:21" s="115" customFormat="1" x14ac:dyDescent="0.25">
      <c r="B25" s="3"/>
    </row>
    <row r="26" spans="2:21" s="115" customFormat="1" x14ac:dyDescent="0.25">
      <c r="B26" s="3"/>
    </row>
    <row r="27" spans="2:21" s="115" customFormat="1" x14ac:dyDescent="0.25">
      <c r="B27" s="3"/>
    </row>
    <row r="28" spans="2:21" s="115" customFormat="1" x14ac:dyDescent="0.25">
      <c r="B28" s="3"/>
    </row>
    <row r="29" spans="2:21" s="115" customFormat="1" x14ac:dyDescent="0.25">
      <c r="B29" s="3"/>
    </row>
    <row r="30" spans="2:21" s="115" customFormat="1" x14ac:dyDescent="0.25">
      <c r="B30" s="3"/>
    </row>
    <row r="31" spans="2:21" s="115" customFormat="1" x14ac:dyDescent="0.25">
      <c r="B31" s="3"/>
    </row>
    <row r="32" spans="2:21" s="115" customFormat="1" x14ac:dyDescent="0.25">
      <c r="B32" s="3"/>
    </row>
    <row r="33" spans="2:21" s="115" customFormat="1" x14ac:dyDescent="0.25">
      <c r="B33" s="3"/>
    </row>
    <row r="34" spans="2:21" s="115" customFormat="1" x14ac:dyDescent="0.25">
      <c r="B34" s="3"/>
    </row>
    <row r="35" spans="2:21" s="115" customFormat="1" x14ac:dyDescent="0.25">
      <c r="B35" s="3"/>
    </row>
    <row r="36" spans="2:21" s="115" customFormat="1" x14ac:dyDescent="0.25">
      <c r="B36" s="3"/>
    </row>
    <row r="37" spans="2:21" s="115" customFormat="1" x14ac:dyDescent="0.25">
      <c r="B37" s="3"/>
    </row>
    <row r="38" spans="2:21" s="115" customFormat="1" x14ac:dyDescent="0.25">
      <c r="B38" s="3"/>
    </row>
    <row r="39" spans="2:21" s="115" customFormat="1" x14ac:dyDescent="0.25">
      <c r="B39" s="3"/>
    </row>
    <row r="40" spans="2:21" s="115" customFormat="1" x14ac:dyDescent="0.25">
      <c r="B40" s="3"/>
    </row>
    <row r="41" spans="2:21" s="115" customFormat="1" x14ac:dyDescent="0.25">
      <c r="B41" s="3"/>
      <c r="R41" s="47"/>
      <c r="S41" s="47"/>
      <c r="T41" s="47"/>
      <c r="U41" s="47"/>
    </row>
    <row r="42" spans="2:21" s="115" customFormat="1" x14ac:dyDescent="0.25">
      <c r="B42" s="3"/>
    </row>
    <row r="43" spans="2:21" s="115" customFormat="1" x14ac:dyDescent="0.25">
      <c r="B43" s="3"/>
    </row>
    <row r="44" spans="2:21" s="115" customFormat="1" x14ac:dyDescent="0.25">
      <c r="B44" s="3"/>
    </row>
    <row r="45" spans="2:21" s="115" customFormat="1" x14ac:dyDescent="0.25">
      <c r="B45" s="3"/>
    </row>
    <row r="46" spans="2:21" s="115" customFormat="1" x14ac:dyDescent="0.25">
      <c r="B46" s="3"/>
    </row>
    <row r="47" spans="2:21" s="115" customFormat="1" x14ac:dyDescent="0.25">
      <c r="B47" s="3"/>
    </row>
    <row r="48" spans="2:21" s="115" customFormat="1" x14ac:dyDescent="0.25">
      <c r="B48" s="3"/>
    </row>
    <row r="49" spans="2:24" s="115" customFormat="1" x14ac:dyDescent="0.25">
      <c r="B49" s="3"/>
    </row>
    <row r="50" spans="2:24" s="115" customFormat="1" x14ac:dyDescent="0.25">
      <c r="B50" s="3"/>
    </row>
    <row r="51" spans="2:24" s="115" customFormat="1" x14ac:dyDescent="0.25">
      <c r="B51" s="3"/>
      <c r="Q51" s="112"/>
    </row>
    <row r="52" spans="2:24" s="115" customFormat="1" x14ac:dyDescent="0.25">
      <c r="B52" s="3"/>
      <c r="Q52" s="112"/>
      <c r="R52" s="112"/>
      <c r="S52" s="112"/>
      <c r="T52" s="112"/>
      <c r="U52" s="112"/>
    </row>
    <row r="53" spans="2:24" s="115" customFormat="1" x14ac:dyDescent="0.25">
      <c r="B53" s="3"/>
      <c r="Q53" s="112"/>
      <c r="R53" s="112"/>
      <c r="S53" s="112"/>
      <c r="T53" s="112"/>
      <c r="U53" s="112"/>
    </row>
    <row r="54" spans="2:24" s="115" customFormat="1" x14ac:dyDescent="0.25">
      <c r="B54" s="3"/>
    </row>
    <row r="55" spans="2:24" s="115" customFormat="1" x14ac:dyDescent="0.25"/>
    <row r="56" spans="2:24" x14ac:dyDescent="0.25">
      <c r="V56" s="115"/>
      <c r="W56" s="115"/>
      <c r="X56" s="115"/>
    </row>
  </sheetData>
  <sheetProtection password="C1ED" sheet="1" objects="1" scenarios="1" selectLockedCells="1"/>
  <mergeCells count="1">
    <mergeCell ref="Q2:U2"/>
  </mergeCells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CRBDOC0226-538425530-86198</_dlc_DocId>
    <_dlc_DocIdUrl xmlns="d564a89d-9287-4e5f-9ef6-e5f137d90db6">
      <Url>https://crbch.sharepoint.com/sites/team-prd-ablagestruktur-fur-kunden/_layouts/15/DocIdRedir.aspx?ID=CRBDOC0226-538425530-86198</Url>
      <Description>CRBDOC0226-538425530-86198</Description>
    </_dlc_DocIdUrl>
  </documentManagement>
</p:properties>
</file>

<file path=customXml/itemProps1.xml><?xml version="1.0" encoding="utf-8"?>
<ds:datastoreItem xmlns:ds="http://schemas.openxmlformats.org/officeDocument/2006/customXml" ds:itemID="{2D64A423-3920-4F7C-BECD-ED8023DB9A72}"/>
</file>

<file path=customXml/itemProps2.xml><?xml version="1.0" encoding="utf-8"?>
<ds:datastoreItem xmlns:ds="http://schemas.openxmlformats.org/officeDocument/2006/customXml" ds:itemID="{F521DFC9-9784-4B7C-816B-E24F8F60A381}"/>
</file>

<file path=customXml/itemProps3.xml><?xml version="1.0" encoding="utf-8"?>
<ds:datastoreItem xmlns:ds="http://schemas.openxmlformats.org/officeDocument/2006/customXml" ds:itemID="{CC294D3D-C8AC-47E2-9F79-41B44DA0FA04}"/>
</file>

<file path=customXml/itemProps4.xml><?xml version="1.0" encoding="utf-8"?>
<ds:datastoreItem xmlns:ds="http://schemas.openxmlformats.org/officeDocument/2006/customXml" ds:itemID="{50E17F8A-E1E6-451B-BD36-B77BE6FFC34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euro RSH-RSV - Sonder</vt:lpstr>
      <vt:lpstr>.RSH</vt:lpstr>
      <vt:lpstr>.RSV</vt:lpstr>
      <vt:lpstr>'.RSV'!BQ</vt:lpstr>
      <vt:lpstr>BQ</vt:lpstr>
      <vt:lpstr>'euro RSH-RSV - Sonder'!Druckbereich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Bestellformular</dc:title>
  <dc:creator>Karim Limacher</dc:creator>
  <cp:lastModifiedBy>Limacher Karim</cp:lastModifiedBy>
  <cp:lastPrinted>2021-06-15T05:32:57Z</cp:lastPrinted>
  <dcterms:created xsi:type="dcterms:W3CDTF">2015-05-11T05:08:10Z</dcterms:created>
  <dcterms:modified xsi:type="dcterms:W3CDTF">2022-11-02T21:45:43Z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242c2cf5-ba84-4b50-a004-490ae80a7131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