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worksheets/sheet1.xml" ContentType="application/vnd.openxmlformats-officedocument.spreadsheetml.worksheet+xml"/>
  <Override PartName="/xl/worksheets/sheet2.xml" ContentType="application/vnd.openxmlformats-officedocument.spreadsheetml.workshee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mc:AlternateContent xmlns:mc="http://schemas.openxmlformats.org/markup-compatibility/2006">
    <mc:Choice Requires="x15">
      <x15ac:absPath xmlns:x15ac="http://schemas.microsoft.com/office/spreadsheetml/2010/11/ac" url="C:\Z_VORLAGEN_KL\04 RUWA\21 Projekte\03 Technik\01 Kataloge-Bestellformulare\02 - Bestellformularrevision 2022\FR\"/>
    </mc:Choice>
  </mc:AlternateContent>
  <xr:revisionPtr revIDLastSave="0" documentId="13_ncr:1_{37C77373-496B-4C6E-AD28-50B985510BC0}" xr6:coauthVersionLast="47" xr6:coauthVersionMax="47" xr10:uidLastSave="{00000000-0000-0000-0000-000000000000}"/>
  <workbookProtection workbookAlgorithmName="SHA-512" workbookHashValue="2COgK5Ga5nyO56fjR04yo9TdopQMN0DDLeyej+9ikj5QQTN85ijIOgftB8EtMSOegY2n/vnaBcvKtGWO8TgEbw==" workbookSaltValue="GXQOgCBoQ0LCzgf4joHcDw==" workbookSpinCount="100000" lockStructure="1"/>
  <bookViews>
    <workbookView xWindow="3900" yWindow="3225" windowWidth="39810" windowHeight="18375" xr2:uid="{00000000-000D-0000-FFFF-FFFF00000000}"/>
  </bookViews>
  <sheets>
    <sheet name="RUWA Plan de coupe" sheetId="4" r:id="rId1"/>
    <sheet name="." sheetId="2" state="hidden" r:id="rId2"/>
    <sheet name=".." sheetId="5" state="hidden" r:id="rId3"/>
  </sheets>
  <definedNames>
    <definedName name="Anschlusssysteme">'.'!$AP$5:$AP$32</definedName>
    <definedName name="artec">'.'!$AP$34:$AP$36</definedName>
    <definedName name="Biegen">'.'!$Z$11:$Z$12</definedName>
    <definedName name="_xlnm.Print_Area" localSheetId="0">'RUWA Plan de coupe'!$A$1:$BS$69</definedName>
    <definedName name="Matten">'.'!$AK$5:$AK$60</definedName>
    <definedName name="Schnitt">'..'!$B$4:$B$5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56" i="4" l="1"/>
  <c r="AN55" i="4"/>
  <c r="AN54" i="4"/>
  <c r="AN53" i="4"/>
  <c r="AN52" i="4"/>
  <c r="BH3" i="4" l="1"/>
  <c r="BD3" i="4"/>
  <c r="BA3" i="4"/>
  <c r="B9" i="5"/>
  <c r="AA9" i="5"/>
  <c r="AB9" i="5" s="1"/>
  <c r="B10" i="5"/>
  <c r="B11" i="5"/>
  <c r="B12" i="5"/>
  <c r="B13" i="5"/>
  <c r="B14" i="5"/>
  <c r="B15" i="5"/>
  <c r="B16" i="5"/>
  <c r="B17" i="5"/>
  <c r="B18" i="5"/>
  <c r="B19" i="5"/>
  <c r="B20" i="5"/>
  <c r="B21" i="5"/>
  <c r="G10" i="5"/>
  <c r="L10" i="5"/>
  <c r="Q10" i="5"/>
  <c r="T10" i="5" s="1"/>
  <c r="V10" i="5"/>
  <c r="AA10" i="5"/>
  <c r="AC10" i="5" s="1"/>
  <c r="AF10" i="5"/>
  <c r="AK10" i="5"/>
  <c r="AN10" i="5" s="1"/>
  <c r="G11" i="5"/>
  <c r="J11" i="5" s="1"/>
  <c r="L11" i="5"/>
  <c r="O11" i="5" s="1"/>
  <c r="Q11" i="5"/>
  <c r="R11" i="5" s="1"/>
  <c r="G12" i="5"/>
  <c r="J12" i="5" s="1"/>
  <c r="L12" i="5"/>
  <c r="O12" i="5" s="1"/>
  <c r="Q12" i="5"/>
  <c r="S12" i="5" s="1"/>
  <c r="V11" i="5"/>
  <c r="AA11" i="5"/>
  <c r="AD11" i="5" s="1"/>
  <c r="AF11" i="5"/>
  <c r="AI11" i="5" s="1"/>
  <c r="AK11" i="5"/>
  <c r="AN11" i="5" s="1"/>
  <c r="G13" i="5"/>
  <c r="H13" i="5" s="1"/>
  <c r="L13" i="5"/>
  <c r="O13" i="5" s="1"/>
  <c r="Q13" i="5"/>
  <c r="T13" i="5" s="1"/>
  <c r="V12" i="5"/>
  <c r="AA12" i="5"/>
  <c r="AC12" i="5" s="1"/>
  <c r="AF12" i="5"/>
  <c r="AI12" i="5" s="1"/>
  <c r="AK12" i="5"/>
  <c r="AN12" i="5" s="1"/>
  <c r="G14" i="5"/>
  <c r="I14" i="5" s="1"/>
  <c r="L14" i="5"/>
  <c r="O14" i="5" s="1"/>
  <c r="Q14" i="5"/>
  <c r="T14" i="5" s="1"/>
  <c r="V13" i="5"/>
  <c r="AA13" i="5"/>
  <c r="AB13" i="5" s="1"/>
  <c r="AF13" i="5"/>
  <c r="AG13" i="5" s="1"/>
  <c r="AK13" i="5"/>
  <c r="AN13" i="5" s="1"/>
  <c r="G15" i="5"/>
  <c r="J15" i="5" s="1"/>
  <c r="L15" i="5"/>
  <c r="M15" i="5" s="1"/>
  <c r="Q15" i="5"/>
  <c r="T15" i="5" s="1"/>
  <c r="V14" i="5"/>
  <c r="AA14" i="5"/>
  <c r="AD14" i="5" s="1"/>
  <c r="AF14" i="5"/>
  <c r="AH14" i="5" s="1"/>
  <c r="AK14" i="5"/>
  <c r="AN14" i="5" s="1"/>
  <c r="G16" i="5"/>
  <c r="J16" i="5" s="1"/>
  <c r="L16" i="5"/>
  <c r="O16" i="5" s="1"/>
  <c r="Q16" i="5"/>
  <c r="R16" i="5" s="1"/>
  <c r="V15" i="5"/>
  <c r="AA15" i="5"/>
  <c r="AD15" i="5" s="1"/>
  <c r="AF15" i="5"/>
  <c r="AI15" i="5" s="1"/>
  <c r="AK15" i="5"/>
  <c r="AL15" i="5" s="1"/>
  <c r="G17" i="5"/>
  <c r="J17" i="5" s="1"/>
  <c r="L17" i="5"/>
  <c r="O17" i="5" s="1"/>
  <c r="Q17" i="5"/>
  <c r="T17" i="5" s="1"/>
  <c r="V16" i="5"/>
  <c r="AA16" i="5"/>
  <c r="AD16" i="5" s="1"/>
  <c r="AF16" i="5"/>
  <c r="AI16" i="5" s="1"/>
  <c r="AK16" i="5"/>
  <c r="AN16" i="5" s="1"/>
  <c r="G18" i="5"/>
  <c r="H18" i="5" s="1"/>
  <c r="L18" i="5"/>
  <c r="O18" i="5" s="1"/>
  <c r="Q18" i="5"/>
  <c r="T18" i="5" s="1"/>
  <c r="V17" i="5"/>
  <c r="AA17" i="5"/>
  <c r="AB17" i="5" s="1"/>
  <c r="AF17" i="5"/>
  <c r="AI17" i="5" s="1"/>
  <c r="AK17" i="5"/>
  <c r="AN17" i="5" s="1"/>
  <c r="V18" i="5"/>
  <c r="AA18" i="5"/>
  <c r="AD18" i="5" s="1"/>
  <c r="AF18" i="5"/>
  <c r="AG18" i="5" s="1"/>
  <c r="AK18" i="5"/>
  <c r="AN18" i="5" s="1"/>
  <c r="G19" i="5"/>
  <c r="J19" i="5" s="1"/>
  <c r="L19" i="5"/>
  <c r="O19" i="5" s="1"/>
  <c r="Q19" i="5"/>
  <c r="R19" i="5" s="1"/>
  <c r="V19" i="5"/>
  <c r="AA19" i="5"/>
  <c r="AD19" i="5" s="1"/>
  <c r="AF19" i="5"/>
  <c r="AI19" i="5" s="1"/>
  <c r="AK19" i="5"/>
  <c r="AM19" i="5" s="1"/>
  <c r="G20" i="5"/>
  <c r="J20" i="5" s="1"/>
  <c r="L20" i="5"/>
  <c r="O20" i="5" s="1"/>
  <c r="Q20" i="5"/>
  <c r="T20" i="5" s="1"/>
  <c r="V20" i="5"/>
  <c r="AA20" i="5"/>
  <c r="AD20" i="5" s="1"/>
  <c r="AF20" i="5"/>
  <c r="AI20" i="5" s="1"/>
  <c r="AK20" i="5"/>
  <c r="AN20" i="5" s="1"/>
  <c r="G21" i="5"/>
  <c r="I21" i="5" s="1"/>
  <c r="L21" i="5"/>
  <c r="O21" i="5" s="1"/>
  <c r="Q21" i="5"/>
  <c r="S21" i="5" s="1"/>
  <c r="V21" i="5"/>
  <c r="AA21" i="5"/>
  <c r="AD21" i="5" s="1"/>
  <c r="AF21" i="5"/>
  <c r="AI21" i="5" s="1"/>
  <c r="AK21" i="5"/>
  <c r="AN21" i="5" s="1"/>
  <c r="AD10" i="5" l="1"/>
  <c r="J14" i="5"/>
  <c r="AM20" i="5"/>
  <c r="AL20" i="5"/>
  <c r="AB10" i="5"/>
  <c r="R12" i="5"/>
  <c r="T12" i="5"/>
  <c r="H14" i="5"/>
  <c r="AI14" i="5"/>
  <c r="N12" i="5"/>
  <c r="AM12" i="5"/>
  <c r="AG14" i="5"/>
  <c r="N18" i="5"/>
  <c r="AN19" i="5"/>
  <c r="H11" i="5"/>
  <c r="AG11" i="5"/>
  <c r="S11" i="5"/>
  <c r="I13" i="5"/>
  <c r="AH13" i="5"/>
  <c r="AG15" i="5"/>
  <c r="T11" i="5"/>
  <c r="J13" i="5"/>
  <c r="AI13" i="5"/>
  <c r="AH15" i="5"/>
  <c r="R13" i="5"/>
  <c r="H15" i="5"/>
  <c r="S13" i="5"/>
  <c r="I15" i="5"/>
  <c r="AN15" i="5"/>
  <c r="R17" i="5"/>
  <c r="M19" i="5"/>
  <c r="O15" i="5"/>
  <c r="S17" i="5"/>
  <c r="N19" i="5"/>
  <c r="AB14" i="5"/>
  <c r="M12" i="5"/>
  <c r="AL12" i="5"/>
  <c r="AC14" i="5"/>
  <c r="AL19" i="5"/>
  <c r="M11" i="5"/>
  <c r="AL11" i="5"/>
  <c r="N11" i="5"/>
  <c r="AM11" i="5"/>
  <c r="AC13" i="5"/>
  <c r="N15" i="5"/>
  <c r="S16" i="5"/>
  <c r="AM15" i="5"/>
  <c r="I18" i="5"/>
  <c r="AC17" i="5"/>
  <c r="AH18" i="5"/>
  <c r="S19" i="5"/>
  <c r="AD13" i="5"/>
  <c r="T16" i="5"/>
  <c r="J18" i="5"/>
  <c r="AD17" i="5"/>
  <c r="AI18" i="5"/>
  <c r="T19" i="5"/>
  <c r="AB12" i="5"/>
  <c r="M14" i="5"/>
  <c r="R15" i="5"/>
  <c r="AL14" i="5"/>
  <c r="H17" i="5"/>
  <c r="AB16" i="5"/>
  <c r="M18" i="5"/>
  <c r="AG17" i="5"/>
  <c r="AL18" i="5"/>
  <c r="H20" i="5"/>
  <c r="AB20" i="5"/>
  <c r="I11" i="5"/>
  <c r="N14" i="5"/>
  <c r="S15" i="5"/>
  <c r="AM14" i="5"/>
  <c r="I17" i="5"/>
  <c r="AC16" i="5"/>
  <c r="AH17" i="5"/>
  <c r="AM18" i="5"/>
  <c r="I20" i="5"/>
  <c r="AC20" i="5"/>
  <c r="AM16" i="5"/>
  <c r="AD12" i="5"/>
  <c r="R10" i="5"/>
  <c r="AL10" i="5"/>
  <c r="H12" i="5"/>
  <c r="AB11" i="5"/>
  <c r="M13" i="5"/>
  <c r="AG12" i="5"/>
  <c r="R14" i="5"/>
  <c r="AL13" i="5"/>
  <c r="H16" i="5"/>
  <c r="AB15" i="5"/>
  <c r="M17" i="5"/>
  <c r="AG16" i="5"/>
  <c r="R18" i="5"/>
  <c r="AL17" i="5"/>
  <c r="H19" i="5"/>
  <c r="AB19" i="5"/>
  <c r="M20" i="5"/>
  <c r="AG20" i="5"/>
  <c r="S10" i="5"/>
  <c r="AM10" i="5"/>
  <c r="I12" i="5"/>
  <c r="AC11" i="5"/>
  <c r="N13" i="5"/>
  <c r="AH12" i="5"/>
  <c r="S14" i="5"/>
  <c r="AM13" i="5"/>
  <c r="I16" i="5"/>
  <c r="AC15" i="5"/>
  <c r="N17" i="5"/>
  <c r="AH16" i="5"/>
  <c r="S18" i="5"/>
  <c r="AM17" i="5"/>
  <c r="I19" i="5"/>
  <c r="AC19" i="5"/>
  <c r="N20" i="5"/>
  <c r="AH20" i="5"/>
  <c r="M16" i="5"/>
  <c r="AL16" i="5"/>
  <c r="AB18" i="5"/>
  <c r="AG19" i="5"/>
  <c r="R20" i="5"/>
  <c r="N16" i="5"/>
  <c r="AC18" i="5"/>
  <c r="AH19" i="5"/>
  <c r="S20" i="5"/>
  <c r="AH11" i="5"/>
  <c r="T21" i="5"/>
  <c r="R21" i="5"/>
  <c r="M21" i="5"/>
  <c r="N21" i="5"/>
  <c r="H21" i="5"/>
  <c r="J21" i="5"/>
  <c r="AL21" i="5"/>
  <c r="AM21" i="5"/>
  <c r="AG21" i="5"/>
  <c r="AH21" i="5"/>
  <c r="AC9" i="5"/>
  <c r="AD9" i="5"/>
  <c r="AB21" i="5"/>
  <c r="AC21" i="5"/>
  <c r="AK9" i="5"/>
  <c r="AF9" i="5"/>
  <c r="V9" i="5"/>
  <c r="Q9" i="5"/>
  <c r="L9" i="5"/>
  <c r="G9" i="5"/>
  <c r="CA16" i="4"/>
  <c r="B37" i="5" s="1"/>
  <c r="CA17" i="4"/>
  <c r="G7" i="5" s="1"/>
  <c r="CA18" i="4"/>
  <c r="L37" i="5" s="1"/>
  <c r="CA19" i="4"/>
  <c r="Q37" i="5" s="1"/>
  <c r="R39" i="5" s="1"/>
  <c r="CA20" i="4"/>
  <c r="V37" i="5" s="1"/>
  <c r="CA21" i="4"/>
  <c r="AA37" i="5" s="1"/>
  <c r="AB40" i="5" s="1"/>
  <c r="CA22" i="4"/>
  <c r="AF7" i="5" s="1"/>
  <c r="CA23" i="4"/>
  <c r="CB23" i="4" s="1"/>
  <c r="BB32" i="4"/>
  <c r="BQ32" i="4"/>
  <c r="BL32" i="4"/>
  <c r="BG32" i="4"/>
  <c r="BQ14" i="4"/>
  <c r="BL14" i="4"/>
  <c r="BG14" i="4"/>
  <c r="BB14" i="4"/>
  <c r="BW52" i="4"/>
  <c r="BV23" i="4"/>
  <c r="BY23" i="4" s="1"/>
  <c r="BV22" i="4"/>
  <c r="BY22" i="4" s="1"/>
  <c r="BV21" i="4"/>
  <c r="BY21" i="4" s="1"/>
  <c r="BV20" i="4"/>
  <c r="BY20" i="4" s="1"/>
  <c r="BV19" i="4"/>
  <c r="BY19" i="4" s="1"/>
  <c r="BV18" i="4"/>
  <c r="BY18" i="4" s="1"/>
  <c r="AP23" i="4"/>
  <c r="AP22" i="4"/>
  <c r="AP21" i="4"/>
  <c r="G26" i="5" l="1"/>
  <c r="G27" i="5"/>
  <c r="G32" i="5"/>
  <c r="G25" i="5"/>
  <c r="G31" i="5"/>
  <c r="G30" i="5"/>
  <c r="G24" i="5"/>
  <c r="G23" i="5"/>
  <c r="G35" i="5"/>
  <c r="G29" i="5"/>
  <c r="G34" i="5"/>
  <c r="G28" i="5"/>
  <c r="G33" i="5"/>
  <c r="AF24" i="5"/>
  <c r="AF31" i="5"/>
  <c r="AF30" i="5"/>
  <c r="AF29" i="5"/>
  <c r="AF27" i="5"/>
  <c r="AF35" i="5"/>
  <c r="AF28" i="5"/>
  <c r="AF33" i="5"/>
  <c r="AF26" i="5"/>
  <c r="AF32" i="5"/>
  <c r="AF25" i="5"/>
  <c r="AF23" i="5"/>
  <c r="AF34" i="5"/>
  <c r="T9" i="5"/>
  <c r="S9" i="5"/>
  <c r="R9" i="5"/>
  <c r="AL9" i="5"/>
  <c r="AM9" i="5"/>
  <c r="AN9" i="5"/>
  <c r="G37" i="5"/>
  <c r="H39" i="5" s="1"/>
  <c r="AA7" i="5"/>
  <c r="V7" i="5"/>
  <c r="AK7" i="5"/>
  <c r="Q7" i="5"/>
  <c r="L7" i="5"/>
  <c r="B7" i="5"/>
  <c r="AK37" i="5"/>
  <c r="AK43" i="5" s="1"/>
  <c r="AF37" i="5"/>
  <c r="AF39" i="5" s="1"/>
  <c r="V39" i="5"/>
  <c r="W40" i="5"/>
  <c r="V42" i="5"/>
  <c r="V43" i="5"/>
  <c r="W43" i="5"/>
  <c r="B42" i="5"/>
  <c r="B39" i="5"/>
  <c r="C39" i="5"/>
  <c r="C40" i="5"/>
  <c r="B43" i="5"/>
  <c r="C43" i="5"/>
  <c r="L39" i="5"/>
  <c r="L43" i="5"/>
  <c r="M40" i="5"/>
  <c r="L42" i="5"/>
  <c r="M39" i="5"/>
  <c r="M43" i="5"/>
  <c r="W39" i="5"/>
  <c r="AB43" i="5"/>
  <c r="AA43" i="5"/>
  <c r="AA42" i="5"/>
  <c r="AA39" i="5"/>
  <c r="AB39" i="5"/>
  <c r="Q42" i="5"/>
  <c r="R43" i="5"/>
  <c r="Q43" i="5"/>
  <c r="Q39" i="5"/>
  <c r="R40" i="5"/>
  <c r="BW21" i="4"/>
  <c r="BX19" i="4"/>
  <c r="BW18" i="4"/>
  <c r="AP18" i="4" s="1"/>
  <c r="BW19" i="4"/>
  <c r="AP19" i="4" s="1"/>
  <c r="BW22" i="4"/>
  <c r="BX22" i="4"/>
  <c r="BX18" i="4"/>
  <c r="BX21" i="4"/>
  <c r="BW20" i="4"/>
  <c r="AP20" i="4" s="1"/>
  <c r="BW23" i="4"/>
  <c r="BX20" i="4"/>
  <c r="BX23" i="4"/>
  <c r="T56" i="4"/>
  <c r="T55" i="4"/>
  <c r="T54" i="4"/>
  <c r="T53" i="4"/>
  <c r="V35" i="5" l="1"/>
  <c r="W35" i="5" s="1"/>
  <c r="X35" i="5" s="1"/>
  <c r="Y35" i="5" s="1"/>
  <c r="V23" i="5"/>
  <c r="W23" i="5" s="1"/>
  <c r="X23" i="5" s="1"/>
  <c r="Y23" i="5" s="1"/>
  <c r="V34" i="5"/>
  <c r="W34" i="5" s="1"/>
  <c r="X34" i="5" s="1"/>
  <c r="Y34" i="5" s="1"/>
  <c r="V33" i="5"/>
  <c r="W33" i="5" s="1"/>
  <c r="X33" i="5" s="1"/>
  <c r="Y33" i="5" s="1"/>
  <c r="V32" i="5"/>
  <c r="W32" i="5" s="1"/>
  <c r="X32" i="5" s="1"/>
  <c r="Y32" i="5" s="1"/>
  <c r="V30" i="5"/>
  <c r="W30" i="5" s="1"/>
  <c r="X30" i="5" s="1"/>
  <c r="Y30" i="5" s="1"/>
  <c r="V28" i="5"/>
  <c r="W28" i="5" s="1"/>
  <c r="X28" i="5" s="1"/>
  <c r="Y28" i="5" s="1"/>
  <c r="V27" i="5"/>
  <c r="W27" i="5" s="1"/>
  <c r="X27" i="5" s="1"/>
  <c r="Y27" i="5" s="1"/>
  <c r="V26" i="5"/>
  <c r="W26" i="5" s="1"/>
  <c r="X26" i="5" s="1"/>
  <c r="Y26" i="5" s="1"/>
  <c r="V25" i="5"/>
  <c r="W25" i="5" s="1"/>
  <c r="X25" i="5" s="1"/>
  <c r="Y25" i="5" s="1"/>
  <c r="V31" i="5"/>
  <c r="W31" i="5" s="1"/>
  <c r="X31" i="5" s="1"/>
  <c r="Y31" i="5" s="1"/>
  <c r="V24" i="5"/>
  <c r="W24" i="5" s="1"/>
  <c r="X24" i="5" s="1"/>
  <c r="Y24" i="5" s="1"/>
  <c r="V29" i="5"/>
  <c r="W29" i="5" s="1"/>
  <c r="X29" i="5" s="1"/>
  <c r="Y29" i="5" s="1"/>
  <c r="J28" i="5"/>
  <c r="I28" i="5"/>
  <c r="H60" i="5" s="1"/>
  <c r="H28" i="5"/>
  <c r="G60" i="5" s="1"/>
  <c r="AG28" i="5"/>
  <c r="AH28" i="5" s="1"/>
  <c r="AI28" i="5" s="1"/>
  <c r="J35" i="5"/>
  <c r="I35" i="5"/>
  <c r="H81" i="5" s="1"/>
  <c r="H35" i="5"/>
  <c r="G81" i="5" s="1"/>
  <c r="AG35" i="5"/>
  <c r="AH35" i="5" s="1"/>
  <c r="AI35" i="5" s="1"/>
  <c r="AG82" i="5" s="1"/>
  <c r="I24" i="5"/>
  <c r="H48" i="5" s="1"/>
  <c r="J24" i="5"/>
  <c r="H24" i="5"/>
  <c r="G49" i="5" s="1"/>
  <c r="AG32" i="5"/>
  <c r="AH32" i="5" s="1"/>
  <c r="AI32" i="5" s="1"/>
  <c r="AG73" i="5" s="1"/>
  <c r="AG33" i="5"/>
  <c r="AH33" i="5" s="1"/>
  <c r="AI33" i="5" s="1"/>
  <c r="AG76" i="5" s="1"/>
  <c r="AG27" i="5"/>
  <c r="AH27" i="5" s="1"/>
  <c r="AI27" i="5" s="1"/>
  <c r="I30" i="5"/>
  <c r="H66" i="5" s="1"/>
  <c r="H30" i="5"/>
  <c r="G67" i="5" s="1"/>
  <c r="J30" i="5"/>
  <c r="I34" i="5"/>
  <c r="H78" i="5" s="1"/>
  <c r="H34" i="5"/>
  <c r="G79" i="5" s="1"/>
  <c r="J34" i="5"/>
  <c r="AG29" i="5"/>
  <c r="AH29" i="5" s="1"/>
  <c r="AI29" i="5" s="1"/>
  <c r="AG64" i="5" s="1"/>
  <c r="J31" i="5"/>
  <c r="I31" i="5"/>
  <c r="H69" i="5" s="1"/>
  <c r="H31" i="5"/>
  <c r="G70" i="5" s="1"/>
  <c r="AG30" i="5"/>
  <c r="AH30" i="5" s="1"/>
  <c r="AI30" i="5" s="1"/>
  <c r="AG67" i="5" s="1"/>
  <c r="J25" i="5"/>
  <c r="I25" i="5"/>
  <c r="H52" i="5" s="1"/>
  <c r="H25" i="5"/>
  <c r="G51" i="5" s="1"/>
  <c r="AG25" i="5"/>
  <c r="AH25" i="5" s="1"/>
  <c r="J29" i="5"/>
  <c r="I29" i="5"/>
  <c r="H63" i="5" s="1"/>
  <c r="H29" i="5"/>
  <c r="G63" i="5" s="1"/>
  <c r="AG31" i="5"/>
  <c r="AH31" i="5" s="1"/>
  <c r="AI31" i="5" s="1"/>
  <c r="AG70" i="5" s="1"/>
  <c r="J32" i="5"/>
  <c r="I32" i="5"/>
  <c r="H32" i="5"/>
  <c r="G72" i="5" s="1"/>
  <c r="AG26" i="5"/>
  <c r="AH26" i="5" s="1"/>
  <c r="AI26" i="5" s="1"/>
  <c r="AG34" i="5"/>
  <c r="AH34" i="5" s="1"/>
  <c r="AI34" i="5" s="1"/>
  <c r="AG79" i="5" s="1"/>
  <c r="AG24" i="5"/>
  <c r="AH24" i="5" s="1"/>
  <c r="AI24" i="5" s="1"/>
  <c r="J27" i="5"/>
  <c r="I27" i="5"/>
  <c r="H27" i="5"/>
  <c r="G57" i="5" s="1"/>
  <c r="AG23" i="5"/>
  <c r="AH23" i="5" s="1"/>
  <c r="AI23" i="5" s="1"/>
  <c r="AG46" i="5" s="1"/>
  <c r="J33" i="5"/>
  <c r="I33" i="5"/>
  <c r="H75" i="5" s="1"/>
  <c r="H33" i="5"/>
  <c r="G76" i="5" s="1"/>
  <c r="I26" i="5"/>
  <c r="H26" i="5"/>
  <c r="G54" i="5" s="1"/>
  <c r="H54" i="5"/>
  <c r="J26" i="5"/>
  <c r="J23" i="5"/>
  <c r="I23" i="5"/>
  <c r="H23" i="5"/>
  <c r="L27" i="5"/>
  <c r="L31" i="5"/>
  <c r="L26" i="5"/>
  <c r="L25" i="5"/>
  <c r="L28" i="5"/>
  <c r="L35" i="5"/>
  <c r="L30" i="5"/>
  <c r="L24" i="5"/>
  <c r="L23" i="5"/>
  <c r="L34" i="5"/>
  <c r="L29" i="5"/>
  <c r="L33" i="5"/>
  <c r="L32" i="5"/>
  <c r="Q34" i="5"/>
  <c r="Q29" i="5"/>
  <c r="Q23" i="5"/>
  <c r="Q27" i="5"/>
  <c r="Q31" i="5"/>
  <c r="Q32" i="5"/>
  <c r="Q30" i="5"/>
  <c r="Q25" i="5"/>
  <c r="Q35" i="5"/>
  <c r="Q24" i="5"/>
  <c r="Q33" i="5"/>
  <c r="Q28" i="5"/>
  <c r="Q26" i="5"/>
  <c r="AK35" i="5"/>
  <c r="AK26" i="5"/>
  <c r="AK34" i="5"/>
  <c r="AK25" i="5"/>
  <c r="AK33" i="5"/>
  <c r="AK24" i="5"/>
  <c r="AK32" i="5"/>
  <c r="AK23" i="5"/>
  <c r="AK31" i="5"/>
  <c r="AK30" i="5"/>
  <c r="AK29" i="5"/>
  <c r="AK28" i="5"/>
  <c r="AK27" i="5"/>
  <c r="AA30" i="5"/>
  <c r="AA23" i="5"/>
  <c r="AA28" i="5"/>
  <c r="AA25" i="5"/>
  <c r="AA35" i="5"/>
  <c r="AA34" i="5"/>
  <c r="AA27" i="5"/>
  <c r="AA26" i="5"/>
  <c r="AA33" i="5"/>
  <c r="AA32" i="5"/>
  <c r="AA31" i="5"/>
  <c r="AA24" i="5"/>
  <c r="AA29" i="5"/>
  <c r="B25" i="5"/>
  <c r="B27" i="5"/>
  <c r="B28" i="5"/>
  <c r="B29" i="5"/>
  <c r="B32" i="5"/>
  <c r="B26" i="5"/>
  <c r="B30" i="5"/>
  <c r="B31" i="5"/>
  <c r="B33" i="5"/>
  <c r="B34" i="5"/>
  <c r="B35" i="5"/>
  <c r="B24" i="5"/>
  <c r="B23" i="5"/>
  <c r="C23" i="5" s="1"/>
  <c r="G39" i="5"/>
  <c r="G42" i="5"/>
  <c r="G43" i="5"/>
  <c r="H43" i="5"/>
  <c r="H40" i="5"/>
  <c r="AF43" i="5"/>
  <c r="AG39" i="5"/>
  <c r="AF42" i="5"/>
  <c r="AG40" i="5"/>
  <c r="AG43" i="5"/>
  <c r="AL40" i="5"/>
  <c r="AK42" i="5"/>
  <c r="AK39" i="5"/>
  <c r="AL43" i="5"/>
  <c r="AL39" i="5"/>
  <c r="T52" i="4"/>
  <c r="CA56" i="4"/>
  <c r="CB56" i="4" s="1"/>
  <c r="CC56" i="4" s="1"/>
  <c r="BZ56" i="4"/>
  <c r="BY56" i="4"/>
  <c r="BX56" i="4"/>
  <c r="BW56" i="4"/>
  <c r="BV56" i="4"/>
  <c r="CA55" i="4"/>
  <c r="CB55" i="4" s="1"/>
  <c r="CC55" i="4" s="1"/>
  <c r="BZ55" i="4"/>
  <c r="BY55" i="4"/>
  <c r="BX55" i="4"/>
  <c r="BW55" i="4"/>
  <c r="BV55" i="4"/>
  <c r="CA54" i="4"/>
  <c r="CB54" i="4" s="1"/>
  <c r="CC54" i="4" s="1"/>
  <c r="BZ54" i="4"/>
  <c r="BY54" i="4"/>
  <c r="BX54" i="4"/>
  <c r="BW54" i="4"/>
  <c r="BV54" i="4"/>
  <c r="CA53" i="4"/>
  <c r="CB53" i="4" s="1"/>
  <c r="CC53" i="4" s="1"/>
  <c r="BZ53" i="4"/>
  <c r="BY53" i="4"/>
  <c r="BX53" i="4"/>
  <c r="BW53" i="4"/>
  <c r="BV53" i="4"/>
  <c r="CA52" i="4"/>
  <c r="BZ52" i="4"/>
  <c r="BY52" i="4"/>
  <c r="BX52" i="4"/>
  <c r="AF216" i="2"/>
  <c r="AF217" i="2"/>
  <c r="AF218" i="2"/>
  <c r="AF219" i="2"/>
  <c r="AF220" i="2"/>
  <c r="AF221" i="2"/>
  <c r="AF222" i="2"/>
  <c r="AF223" i="2"/>
  <c r="AF224" i="2"/>
  <c r="AF225" i="2"/>
  <c r="AF226" i="2"/>
  <c r="AF227" i="2"/>
  <c r="AF228" i="2"/>
  <c r="AF229" i="2"/>
  <c r="AF230" i="2"/>
  <c r="AF231" i="2"/>
  <c r="AF232" i="2"/>
  <c r="AF233" i="2"/>
  <c r="AF234" i="2"/>
  <c r="AF235" i="2"/>
  <c r="AF236" i="2"/>
  <c r="AF237" i="2"/>
  <c r="AF238" i="2"/>
  <c r="AF239" i="2"/>
  <c r="AF240" i="2"/>
  <c r="AF241" i="2"/>
  <c r="AF242" i="2"/>
  <c r="AF243" i="2"/>
  <c r="AF244" i="2"/>
  <c r="AF245" i="2"/>
  <c r="AF246" i="2"/>
  <c r="AF247" i="2"/>
  <c r="AF248" i="2"/>
  <c r="AF249" i="2"/>
  <c r="AF250" i="2"/>
  <c r="AF251" i="2"/>
  <c r="AF252" i="2"/>
  <c r="AF253" i="2"/>
  <c r="AF254" i="2"/>
  <c r="AF255" i="2"/>
  <c r="AF256" i="2"/>
  <c r="AF257" i="2"/>
  <c r="AF258" i="2"/>
  <c r="AF259" i="2"/>
  <c r="AF260" i="2"/>
  <c r="AF261" i="2"/>
  <c r="AF262" i="2"/>
  <c r="AF263" i="2"/>
  <c r="AF264" i="2"/>
  <c r="AF265" i="2"/>
  <c r="AF266" i="2"/>
  <c r="AF267" i="2"/>
  <c r="AF268" i="2"/>
  <c r="AF269" i="2"/>
  <c r="AF270" i="2"/>
  <c r="AF271" i="2"/>
  <c r="AF272" i="2"/>
  <c r="AF273" i="2"/>
  <c r="AF274" i="2"/>
  <c r="AF275" i="2"/>
  <c r="AF276" i="2"/>
  <c r="AF277" i="2"/>
  <c r="AF278" i="2"/>
  <c r="AF279" i="2"/>
  <c r="AF280" i="2"/>
  <c r="AF281" i="2"/>
  <c r="AF282" i="2"/>
  <c r="AF283" i="2"/>
  <c r="AF284" i="2"/>
  <c r="AF285" i="2"/>
  <c r="AF286" i="2"/>
  <c r="AF287" i="2"/>
  <c r="AF288" i="2"/>
  <c r="AF289" i="2"/>
  <c r="AF290" i="2"/>
  <c r="AF291" i="2"/>
  <c r="AF292" i="2"/>
  <c r="AF293" i="2"/>
  <c r="AF294" i="2"/>
  <c r="AF295" i="2"/>
  <c r="AF296" i="2"/>
  <c r="AF297" i="2"/>
  <c r="AF298" i="2"/>
  <c r="AC214" i="2"/>
  <c r="AC215" i="2"/>
  <c r="AC216" i="2"/>
  <c r="AC217" i="2"/>
  <c r="AC218" i="2"/>
  <c r="AC219" i="2"/>
  <c r="AC220" i="2"/>
  <c r="AC221" i="2"/>
  <c r="AC222" i="2"/>
  <c r="AC223" i="2"/>
  <c r="AC224" i="2"/>
  <c r="AC225" i="2"/>
  <c r="AC226" i="2"/>
  <c r="AC227" i="2"/>
  <c r="AC228" i="2"/>
  <c r="AC229" i="2"/>
  <c r="AC230" i="2"/>
  <c r="AC231" i="2"/>
  <c r="AC232" i="2"/>
  <c r="AC233" i="2"/>
  <c r="AC234" i="2"/>
  <c r="AC235" i="2"/>
  <c r="AC236" i="2"/>
  <c r="AC237" i="2"/>
  <c r="AC238" i="2"/>
  <c r="AC239" i="2"/>
  <c r="AC240" i="2"/>
  <c r="AC241" i="2"/>
  <c r="AC242" i="2"/>
  <c r="AC243" i="2"/>
  <c r="AC244" i="2"/>
  <c r="AC245" i="2"/>
  <c r="AC246" i="2"/>
  <c r="AC247" i="2"/>
  <c r="AC248" i="2"/>
  <c r="AC249" i="2"/>
  <c r="AC250" i="2"/>
  <c r="AC251" i="2"/>
  <c r="AC252" i="2"/>
  <c r="AC253" i="2"/>
  <c r="AC254" i="2"/>
  <c r="AC255" i="2"/>
  <c r="AC256" i="2"/>
  <c r="AC257" i="2"/>
  <c r="AC258" i="2"/>
  <c r="AC259" i="2"/>
  <c r="AC260" i="2"/>
  <c r="AC261" i="2"/>
  <c r="AC262" i="2"/>
  <c r="AC263" i="2"/>
  <c r="AC264" i="2"/>
  <c r="AC265" i="2"/>
  <c r="AC266" i="2"/>
  <c r="AC267" i="2"/>
  <c r="AC268" i="2"/>
  <c r="AC269" i="2"/>
  <c r="AC270" i="2"/>
  <c r="AC271" i="2"/>
  <c r="AC272" i="2"/>
  <c r="AC273" i="2"/>
  <c r="AC274" i="2"/>
  <c r="AC275" i="2"/>
  <c r="AC276" i="2"/>
  <c r="AC277" i="2"/>
  <c r="AC278" i="2"/>
  <c r="AC279" i="2"/>
  <c r="AC280" i="2"/>
  <c r="AC281" i="2"/>
  <c r="AC282" i="2"/>
  <c r="AC283" i="2"/>
  <c r="AC284" i="2"/>
  <c r="AC285" i="2"/>
  <c r="AC286" i="2"/>
  <c r="AC287" i="2"/>
  <c r="AC288" i="2"/>
  <c r="AC289" i="2"/>
  <c r="AC290" i="2"/>
  <c r="AC291" i="2"/>
  <c r="AC292" i="2"/>
  <c r="AC293" i="2"/>
  <c r="AC294" i="2"/>
  <c r="AC295" i="2"/>
  <c r="AC296" i="2"/>
  <c r="AC297" i="2"/>
  <c r="AC298" i="2"/>
  <c r="AC213" i="2"/>
  <c r="AF215" i="2"/>
  <c r="AF214" i="2"/>
  <c r="AF213" i="2"/>
  <c r="AF54" i="5" l="1"/>
  <c r="G73" i="5"/>
  <c r="AF82" i="5"/>
  <c r="H55" i="5"/>
  <c r="AF64" i="5"/>
  <c r="G69" i="5"/>
  <c r="AG81" i="5"/>
  <c r="H73" i="5"/>
  <c r="AF60" i="5"/>
  <c r="G58" i="5"/>
  <c r="G46" i="5"/>
  <c r="H58" i="5"/>
  <c r="AF63" i="5"/>
  <c r="G48" i="5"/>
  <c r="G55" i="5"/>
  <c r="G82" i="5"/>
  <c r="H57" i="5"/>
  <c r="AF81" i="5"/>
  <c r="AF75" i="5"/>
  <c r="AG72" i="5"/>
  <c r="AG60" i="5"/>
  <c r="G66" i="5"/>
  <c r="AF55" i="5"/>
  <c r="G64" i="5"/>
  <c r="H70" i="5"/>
  <c r="AG61" i="5"/>
  <c r="H72" i="5"/>
  <c r="G52" i="5"/>
  <c r="AF61" i="5"/>
  <c r="AG58" i="5"/>
  <c r="AG78" i="5"/>
  <c r="AG69" i="5"/>
  <c r="G78" i="5"/>
  <c r="AG57" i="5"/>
  <c r="AF57" i="5"/>
  <c r="H76" i="5"/>
  <c r="AG54" i="5"/>
  <c r="AF70" i="5"/>
  <c r="AG66" i="5"/>
  <c r="H79" i="5"/>
  <c r="H61" i="5"/>
  <c r="AG55" i="5"/>
  <c r="AF67" i="5"/>
  <c r="AL26" i="5"/>
  <c r="AM26" i="5" s="1"/>
  <c r="AN26" i="5" s="1"/>
  <c r="AL55" i="5" s="1"/>
  <c r="AB33" i="5"/>
  <c r="AC33" i="5" s="1"/>
  <c r="AD33" i="5" s="1"/>
  <c r="AB76" i="5" s="1"/>
  <c r="AL29" i="5"/>
  <c r="AM29" i="5" s="1"/>
  <c r="AN29" i="5" s="1"/>
  <c r="S28" i="5"/>
  <c r="R60" i="5" s="1"/>
  <c r="R28" i="5"/>
  <c r="Q61" i="5" s="1"/>
  <c r="T28" i="5"/>
  <c r="O32" i="5"/>
  <c r="N32" i="5"/>
  <c r="M72" i="5" s="1"/>
  <c r="M32" i="5"/>
  <c r="L73" i="5" s="1"/>
  <c r="O27" i="5"/>
  <c r="M27" i="5"/>
  <c r="L57" i="5" s="1"/>
  <c r="N27" i="5"/>
  <c r="G75" i="5"/>
  <c r="AF78" i="5"/>
  <c r="AF51" i="5"/>
  <c r="AF66" i="5"/>
  <c r="H67" i="5"/>
  <c r="AL35" i="5"/>
  <c r="AM35" i="5" s="1"/>
  <c r="AN35" i="5" s="1"/>
  <c r="O31" i="5"/>
  <c r="N31" i="5"/>
  <c r="M31" i="5"/>
  <c r="L69" i="5" s="1"/>
  <c r="AB26" i="5"/>
  <c r="AC26" i="5" s="1"/>
  <c r="AD26" i="5" s="1"/>
  <c r="T33" i="5"/>
  <c r="S33" i="5"/>
  <c r="R75" i="5" s="1"/>
  <c r="R33" i="5"/>
  <c r="Q75" i="5" s="1"/>
  <c r="N33" i="5"/>
  <c r="M75" i="5" s="1"/>
  <c r="M33" i="5"/>
  <c r="L76" i="5" s="1"/>
  <c r="O33" i="5"/>
  <c r="AG51" i="5"/>
  <c r="AI25" i="5"/>
  <c r="AG52" i="5" s="1"/>
  <c r="AB24" i="5"/>
  <c r="AC24" i="5" s="1"/>
  <c r="AD24" i="5" s="1"/>
  <c r="AB49" i="5" s="1"/>
  <c r="T23" i="5"/>
  <c r="S23" i="5"/>
  <c r="R45" i="5" s="1"/>
  <c r="R23" i="5"/>
  <c r="Q45" i="5" s="1"/>
  <c r="O26" i="5"/>
  <c r="N26" i="5"/>
  <c r="M54" i="5" s="1"/>
  <c r="M26" i="5"/>
  <c r="L54" i="5" s="1"/>
  <c r="AB32" i="5"/>
  <c r="AC32" i="5" s="1"/>
  <c r="AD32" i="5" s="1"/>
  <c r="AB73" i="5" s="1"/>
  <c r="AF79" i="5"/>
  <c r="AL30" i="5"/>
  <c r="AM30" i="5" s="1"/>
  <c r="AN30" i="5" s="1"/>
  <c r="AL67" i="5" s="1"/>
  <c r="AB27" i="5"/>
  <c r="AC27" i="5" s="1"/>
  <c r="AD27" i="5" s="1"/>
  <c r="AL31" i="5"/>
  <c r="AM31" i="5" s="1"/>
  <c r="AN31" i="5" s="1"/>
  <c r="AL70" i="5" s="1"/>
  <c r="S24" i="5"/>
  <c r="R48" i="5" s="1"/>
  <c r="R24" i="5"/>
  <c r="Q48" i="5" s="1"/>
  <c r="T24" i="5"/>
  <c r="N29" i="5"/>
  <c r="M63" i="5" s="1"/>
  <c r="M29" i="5"/>
  <c r="L64" i="5" s="1"/>
  <c r="O29" i="5"/>
  <c r="H46" i="5"/>
  <c r="AF52" i="5"/>
  <c r="AF72" i="5"/>
  <c r="R26" i="5"/>
  <c r="Q54" i="5" s="1"/>
  <c r="T26" i="5"/>
  <c r="S26" i="5"/>
  <c r="R54" i="5" s="1"/>
  <c r="AB34" i="5"/>
  <c r="AC34" i="5" s="1"/>
  <c r="T35" i="5"/>
  <c r="S35" i="5"/>
  <c r="R35" i="5"/>
  <c r="Q82" i="5" s="1"/>
  <c r="O34" i="5"/>
  <c r="N34" i="5"/>
  <c r="M34" i="5"/>
  <c r="L79" i="5" s="1"/>
  <c r="AF73" i="5"/>
  <c r="T29" i="5"/>
  <c r="S29" i="5"/>
  <c r="R29" i="5"/>
  <c r="Q63" i="5" s="1"/>
  <c r="AL23" i="5"/>
  <c r="AM23" i="5" s="1"/>
  <c r="AN23" i="5" s="1"/>
  <c r="AB35" i="5"/>
  <c r="AC35" i="5" s="1"/>
  <c r="AD35" i="5" s="1"/>
  <c r="AB82" i="5" s="1"/>
  <c r="AL32" i="5"/>
  <c r="AM32" i="5" s="1"/>
  <c r="AK72" i="5"/>
  <c r="T25" i="5"/>
  <c r="S25" i="5"/>
  <c r="R25" i="5"/>
  <c r="Q52" i="5" s="1"/>
  <c r="O23" i="5"/>
  <c r="N23" i="5"/>
  <c r="M23" i="5"/>
  <c r="L45" i="5" s="1"/>
  <c r="AG48" i="5"/>
  <c r="AF69" i="5"/>
  <c r="AL27" i="5"/>
  <c r="AM27" i="5" s="1"/>
  <c r="AN27" i="5" s="1"/>
  <c r="T34" i="5"/>
  <c r="S34" i="5"/>
  <c r="R78" i="5" s="1"/>
  <c r="R34" i="5"/>
  <c r="Q79" i="5" s="1"/>
  <c r="AB25" i="5"/>
  <c r="AC25" i="5" s="1"/>
  <c r="AD25" i="5" s="1"/>
  <c r="AB52" i="5" s="1"/>
  <c r="AL24" i="5"/>
  <c r="AM24" i="5" s="1"/>
  <c r="AN24" i="5" s="1"/>
  <c r="T30" i="5"/>
  <c r="S30" i="5"/>
  <c r="R30" i="5"/>
  <c r="Q67" i="5" s="1"/>
  <c r="O24" i="5"/>
  <c r="N24" i="5"/>
  <c r="M24" i="5"/>
  <c r="AG45" i="5"/>
  <c r="AG49" i="5"/>
  <c r="AF58" i="5"/>
  <c r="H49" i="5"/>
  <c r="AB31" i="5"/>
  <c r="AC31" i="5" s="1"/>
  <c r="AD31" i="5" s="1"/>
  <c r="AL28" i="5"/>
  <c r="AM28" i="5" s="1"/>
  <c r="AN28" i="5" s="1"/>
  <c r="AB28" i="5"/>
  <c r="AC28" i="5" s="1"/>
  <c r="AD28" i="5" s="1"/>
  <c r="AL33" i="5"/>
  <c r="AM33" i="5" s="1"/>
  <c r="AN33" i="5" s="1"/>
  <c r="S32" i="5"/>
  <c r="R32" i="5"/>
  <c r="Q72" i="5" s="1"/>
  <c r="T32" i="5"/>
  <c r="O30" i="5"/>
  <c r="N30" i="5"/>
  <c r="M66" i="5" s="1"/>
  <c r="M30" i="5"/>
  <c r="L67" i="5" s="1"/>
  <c r="H64" i="5"/>
  <c r="G61" i="5"/>
  <c r="N35" i="5"/>
  <c r="O35" i="5"/>
  <c r="M35" i="5"/>
  <c r="L82" i="5" s="1"/>
  <c r="AF46" i="5"/>
  <c r="AF48" i="5"/>
  <c r="H51" i="5"/>
  <c r="AG75" i="5"/>
  <c r="H82" i="5"/>
  <c r="N25" i="5"/>
  <c r="M51" i="5" s="1"/>
  <c r="M25" i="5"/>
  <c r="L52" i="5" s="1"/>
  <c r="O25" i="5"/>
  <c r="E23" i="5"/>
  <c r="D23" i="5"/>
  <c r="AB23" i="5"/>
  <c r="AC23" i="5" s="1"/>
  <c r="AD23" i="5" s="1"/>
  <c r="AB46" i="5" s="1"/>
  <c r="AL25" i="5"/>
  <c r="AM25" i="5" s="1"/>
  <c r="AN25" i="5" s="1"/>
  <c r="T31" i="5"/>
  <c r="S31" i="5"/>
  <c r="R69" i="5" s="1"/>
  <c r="R31" i="5"/>
  <c r="Q69" i="5" s="1"/>
  <c r="AB29" i="5"/>
  <c r="AC29" i="5" s="1"/>
  <c r="AD29" i="5" s="1"/>
  <c r="AB30" i="5"/>
  <c r="AC30" i="5" s="1"/>
  <c r="AD30" i="5" s="1"/>
  <c r="AL34" i="5"/>
  <c r="AM34" i="5" s="1"/>
  <c r="AN34" i="5" s="1"/>
  <c r="T27" i="5"/>
  <c r="S27" i="5"/>
  <c r="R57" i="5" s="1"/>
  <c r="R27" i="5"/>
  <c r="Q58" i="5" s="1"/>
  <c r="O28" i="5"/>
  <c r="N28" i="5"/>
  <c r="M28" i="5"/>
  <c r="L61" i="5" s="1"/>
  <c r="AF45" i="5"/>
  <c r="AF49" i="5"/>
  <c r="AG63" i="5"/>
  <c r="AF76" i="5"/>
  <c r="W76" i="5"/>
  <c r="W45" i="5"/>
  <c r="V45" i="5"/>
  <c r="V70" i="5"/>
  <c r="W60" i="5"/>
  <c r="W64" i="5"/>
  <c r="V63" i="5"/>
  <c r="W51" i="5"/>
  <c r="V51" i="5"/>
  <c r="W52" i="5"/>
  <c r="V52" i="5"/>
  <c r="V57" i="5"/>
  <c r="V58" i="5"/>
  <c r="W54" i="5"/>
  <c r="W82" i="5"/>
  <c r="W81" i="5"/>
  <c r="H45" i="5"/>
  <c r="E29" i="5"/>
  <c r="D29" i="5"/>
  <c r="C29" i="5"/>
  <c r="B64" i="5" s="1"/>
  <c r="D28" i="5"/>
  <c r="C60" i="5" s="1"/>
  <c r="C28" i="5"/>
  <c r="B60" i="5" s="1"/>
  <c r="E28" i="5"/>
  <c r="E25" i="5"/>
  <c r="D25" i="5"/>
  <c r="C25" i="5"/>
  <c r="E24" i="5"/>
  <c r="D24" i="5"/>
  <c r="C24" i="5"/>
  <c r="B49" i="5" s="1"/>
  <c r="E27" i="5"/>
  <c r="D27" i="5"/>
  <c r="C27" i="5"/>
  <c r="B58" i="5" s="1"/>
  <c r="E35" i="5"/>
  <c r="D35" i="5"/>
  <c r="C35" i="5"/>
  <c r="B81" i="5" s="1"/>
  <c r="E34" i="5"/>
  <c r="D34" i="5"/>
  <c r="C78" i="5" s="1"/>
  <c r="C34" i="5"/>
  <c r="B79" i="5" s="1"/>
  <c r="E33" i="5"/>
  <c r="D33" i="5"/>
  <c r="C75" i="5" s="1"/>
  <c r="C33" i="5"/>
  <c r="B75" i="5" s="1"/>
  <c r="E31" i="5"/>
  <c r="D31" i="5"/>
  <c r="C69" i="5" s="1"/>
  <c r="C31" i="5"/>
  <c r="B70" i="5" s="1"/>
  <c r="E30" i="5"/>
  <c r="D30" i="5"/>
  <c r="C30" i="5"/>
  <c r="B67" i="5" s="1"/>
  <c r="E26" i="5"/>
  <c r="D26" i="5"/>
  <c r="C54" i="5" s="1"/>
  <c r="C26" i="5"/>
  <c r="B54" i="5" s="1"/>
  <c r="D32" i="5"/>
  <c r="C32" i="5"/>
  <c r="B72" i="5" s="1"/>
  <c r="E32" i="5"/>
  <c r="G45" i="5"/>
  <c r="AS45" i="4"/>
  <c r="AL81" i="5" l="1"/>
  <c r="R67" i="5"/>
  <c r="Q55" i="5"/>
  <c r="L48" i="5"/>
  <c r="M46" i="5"/>
  <c r="R66" i="5"/>
  <c r="AA60" i="5"/>
  <c r="R52" i="5"/>
  <c r="AB70" i="5"/>
  <c r="Q81" i="5"/>
  <c r="AK51" i="5"/>
  <c r="R64" i="5"/>
  <c r="Q57" i="5"/>
  <c r="L49" i="5"/>
  <c r="R73" i="5"/>
  <c r="Q46" i="5"/>
  <c r="C67" i="5"/>
  <c r="C73" i="5"/>
  <c r="AK82" i="5"/>
  <c r="AK49" i="5"/>
  <c r="AL54" i="5"/>
  <c r="AB63" i="5"/>
  <c r="AA73" i="5"/>
  <c r="AA70" i="5"/>
  <c r="AA49" i="5"/>
  <c r="AB61" i="5"/>
  <c r="AA75" i="5"/>
  <c r="AA81" i="5"/>
  <c r="AA76" i="5"/>
  <c r="AA45" i="5"/>
  <c r="AB64" i="5"/>
  <c r="AB75" i="5"/>
  <c r="AB54" i="5"/>
  <c r="AB45" i="5"/>
  <c r="AB51" i="5"/>
  <c r="AA72" i="5"/>
  <c r="Q70" i="5"/>
  <c r="R82" i="5"/>
  <c r="R61" i="5"/>
  <c r="Q64" i="5"/>
  <c r="R63" i="5"/>
  <c r="Q49" i="5"/>
  <c r="R51" i="5"/>
  <c r="M79" i="5"/>
  <c r="L70" i="5"/>
  <c r="M70" i="5"/>
  <c r="M45" i="5"/>
  <c r="M82" i="5"/>
  <c r="M49" i="5"/>
  <c r="L58" i="5"/>
  <c r="C82" i="5"/>
  <c r="B61" i="5"/>
  <c r="C64" i="5"/>
  <c r="B63" i="5"/>
  <c r="AK61" i="5"/>
  <c r="AL61" i="5"/>
  <c r="AK60" i="5"/>
  <c r="AL51" i="5"/>
  <c r="AL69" i="5"/>
  <c r="AL60" i="5"/>
  <c r="AL75" i="5"/>
  <c r="AK76" i="5"/>
  <c r="AK75" i="5"/>
  <c r="M61" i="5"/>
  <c r="M67" i="5"/>
  <c r="AA52" i="5"/>
  <c r="M55" i="5"/>
  <c r="L78" i="5"/>
  <c r="R49" i="5"/>
  <c r="Q76" i="5"/>
  <c r="C70" i="5"/>
  <c r="AA46" i="5"/>
  <c r="M81" i="5"/>
  <c r="L66" i="5"/>
  <c r="AA61" i="5"/>
  <c r="AL49" i="5"/>
  <c r="AB57" i="5"/>
  <c r="L55" i="5"/>
  <c r="M76" i="5"/>
  <c r="W57" i="5"/>
  <c r="W61" i="5"/>
  <c r="V78" i="5"/>
  <c r="R70" i="5"/>
  <c r="L81" i="5"/>
  <c r="AL48" i="5"/>
  <c r="Q51" i="5"/>
  <c r="M64" i="5"/>
  <c r="AA78" i="5"/>
  <c r="M58" i="5"/>
  <c r="AK64" i="5"/>
  <c r="W69" i="5"/>
  <c r="AL52" i="5"/>
  <c r="Q73" i="5"/>
  <c r="AK48" i="5"/>
  <c r="AB81" i="5"/>
  <c r="AB72" i="5"/>
  <c r="AL82" i="5"/>
  <c r="AK63" i="5"/>
  <c r="V66" i="5"/>
  <c r="AK52" i="5"/>
  <c r="AA51" i="5"/>
  <c r="AA82" i="5"/>
  <c r="R55" i="5"/>
  <c r="AB48" i="5"/>
  <c r="AK81" i="5"/>
  <c r="L72" i="5"/>
  <c r="B52" i="5"/>
  <c r="B51" i="5"/>
  <c r="C52" i="5"/>
  <c r="B45" i="5"/>
  <c r="B82" i="5"/>
  <c r="L46" i="5"/>
  <c r="AK66" i="5"/>
  <c r="R76" i="5"/>
  <c r="M69" i="5"/>
  <c r="Q78" i="5"/>
  <c r="AL72" i="5"/>
  <c r="AN32" i="5"/>
  <c r="AL73" i="5" s="1"/>
  <c r="C61" i="5"/>
  <c r="V49" i="5"/>
  <c r="W58" i="5"/>
  <c r="V61" i="5"/>
  <c r="V46" i="5"/>
  <c r="M60" i="5"/>
  <c r="AL78" i="5"/>
  <c r="AA64" i="5"/>
  <c r="M52" i="5"/>
  <c r="AB69" i="5"/>
  <c r="AK73" i="5"/>
  <c r="M78" i="5"/>
  <c r="AK70" i="5"/>
  <c r="L75" i="5"/>
  <c r="L60" i="5"/>
  <c r="AL79" i="5"/>
  <c r="AA63" i="5"/>
  <c r="L51" i="5"/>
  <c r="AB60" i="5"/>
  <c r="AA69" i="5"/>
  <c r="AL58" i="5"/>
  <c r="R81" i="5"/>
  <c r="L63" i="5"/>
  <c r="AK69" i="5"/>
  <c r="AB55" i="5"/>
  <c r="M57" i="5"/>
  <c r="Q60" i="5"/>
  <c r="C76" i="5"/>
  <c r="V48" i="5"/>
  <c r="C55" i="5"/>
  <c r="C58" i="5"/>
  <c r="W48" i="5"/>
  <c r="AK78" i="5"/>
  <c r="R72" i="5"/>
  <c r="AL57" i="5"/>
  <c r="AK79" i="5"/>
  <c r="Q66" i="5"/>
  <c r="AK57" i="5"/>
  <c r="AB58" i="5"/>
  <c r="R46" i="5"/>
  <c r="AA55" i="5"/>
  <c r="V75" i="5"/>
  <c r="AB67" i="5"/>
  <c r="AK58" i="5"/>
  <c r="AL45" i="5"/>
  <c r="AA58" i="5"/>
  <c r="AA54" i="5"/>
  <c r="B66" i="5"/>
  <c r="W75" i="5"/>
  <c r="AB66" i="5"/>
  <c r="R79" i="5"/>
  <c r="AL46" i="5"/>
  <c r="AA57" i="5"/>
  <c r="M73" i="5"/>
  <c r="AK45" i="5"/>
  <c r="AB78" i="5"/>
  <c r="AD34" i="5"/>
  <c r="AB79" i="5" s="1"/>
  <c r="AL66" i="5"/>
  <c r="AL63" i="5"/>
  <c r="AK55" i="5"/>
  <c r="W63" i="5"/>
  <c r="R58" i="5"/>
  <c r="AA67" i="5"/>
  <c r="C81" i="5"/>
  <c r="V64" i="5"/>
  <c r="AA66" i="5"/>
  <c r="AL76" i="5"/>
  <c r="M48" i="5"/>
  <c r="AK46" i="5"/>
  <c r="AA79" i="5"/>
  <c r="AK67" i="5"/>
  <c r="AA48" i="5"/>
  <c r="AL64" i="5"/>
  <c r="AK54" i="5"/>
  <c r="C49" i="5"/>
  <c r="V81" i="5"/>
  <c r="V67" i="5"/>
  <c r="W46" i="5"/>
  <c r="W66" i="5"/>
  <c r="V82" i="5"/>
  <c r="V60" i="5"/>
  <c r="W67" i="5"/>
  <c r="V79" i="5"/>
  <c r="W72" i="5"/>
  <c r="W79" i="5"/>
  <c r="V55" i="5"/>
  <c r="V73" i="5"/>
  <c r="W78" i="5"/>
  <c r="V54" i="5"/>
  <c r="W70" i="5"/>
  <c r="W73" i="5"/>
  <c r="W49" i="5"/>
  <c r="W55" i="5"/>
  <c r="V69" i="5"/>
  <c r="V72" i="5"/>
  <c r="V76" i="5"/>
  <c r="C63" i="5"/>
  <c r="B76" i="5"/>
  <c r="B48" i="5"/>
  <c r="C79" i="5"/>
  <c r="C48" i="5"/>
  <c r="B57" i="5"/>
  <c r="C72" i="5"/>
  <c r="B69" i="5"/>
  <c r="B78" i="5"/>
  <c r="B55" i="5"/>
  <c r="C57" i="5"/>
  <c r="B73" i="5"/>
  <c r="C66" i="5"/>
  <c r="C51" i="5"/>
  <c r="C46" i="5"/>
  <c r="B46" i="5"/>
  <c r="C45" i="5"/>
  <c r="AU31" i="4"/>
  <c r="AU35" i="4" l="1"/>
  <c r="AU34" i="4"/>
  <c r="AU33" i="4"/>
  <c r="AW43" i="4"/>
  <c r="AW42" i="4"/>
  <c r="AW35" i="4"/>
  <c r="AS25" i="4"/>
  <c r="CD23" i="4" l="1"/>
  <c r="AL7" i="5" s="1"/>
  <c r="CB16" i="4"/>
  <c r="CC23" i="4"/>
  <c r="AM7" i="5" s="1"/>
  <c r="CD21" i="4"/>
  <c r="AB7" i="5" s="1"/>
  <c r="CC22" i="4"/>
  <c r="AH7" i="5" s="1"/>
  <c r="CD20" i="4"/>
  <c r="W7" i="5" s="1"/>
  <c r="CC18" i="4"/>
  <c r="N7" i="5" s="1"/>
  <c r="CD19" i="4"/>
  <c r="R7" i="5" s="1"/>
  <c r="CD17" i="4"/>
  <c r="H7" i="5" s="1"/>
  <c r="CD16" i="4"/>
  <c r="C7" i="5" s="1"/>
  <c r="BV43" i="4"/>
  <c r="CF43" i="4" s="1"/>
  <c r="BV42" i="4"/>
  <c r="CB42" i="4" s="1"/>
  <c r="BV41" i="4"/>
  <c r="CD41" i="4" s="1"/>
  <c r="BV35" i="4"/>
  <c r="BZ35" i="4" s="1"/>
  <c r="BV34" i="4"/>
  <c r="CA34" i="4" s="1"/>
  <c r="BV33" i="4"/>
  <c r="BX33" i="4" s="1"/>
  <c r="BV32" i="4"/>
  <c r="BX32" i="4" s="1"/>
  <c r="BV31" i="4"/>
  <c r="CC31" i="4" s="1"/>
  <c r="BV17" i="4"/>
  <c r="BY17" i="4" s="1"/>
  <c r="M10" i="5" l="1"/>
  <c r="O9" i="5"/>
  <c r="N9" i="5"/>
  <c r="H10" i="5"/>
  <c r="J9" i="5"/>
  <c r="I9" i="5"/>
  <c r="AI10" i="5"/>
  <c r="AH10" i="5"/>
  <c r="AG9" i="5"/>
  <c r="Y16" i="5"/>
  <c r="W21" i="5"/>
  <c r="W17" i="5"/>
  <c r="W11" i="5"/>
  <c r="Y10" i="5"/>
  <c r="X12" i="5"/>
  <c r="X20" i="5"/>
  <c r="X18" i="5"/>
  <c r="X16" i="5"/>
  <c r="Y12" i="5"/>
  <c r="W13" i="5"/>
  <c r="X10" i="5"/>
  <c r="Y20" i="5"/>
  <c r="Y18" i="5"/>
  <c r="X14" i="5"/>
  <c r="W15" i="5"/>
  <c r="W19" i="5"/>
  <c r="Y14" i="5"/>
  <c r="W9" i="5"/>
  <c r="E11" i="5"/>
  <c r="D13" i="5"/>
  <c r="C19" i="5"/>
  <c r="C16" i="5"/>
  <c r="C20" i="5"/>
  <c r="C17" i="5"/>
  <c r="E13" i="5"/>
  <c r="C21" i="5"/>
  <c r="E14" i="5"/>
  <c r="D14" i="5"/>
  <c r="C15" i="5"/>
  <c r="D11" i="5"/>
  <c r="BR32" i="4"/>
  <c r="AK41" i="5"/>
  <c r="AK40" i="5"/>
  <c r="AL42" i="5"/>
  <c r="AL41" i="5"/>
  <c r="BS32" i="4"/>
  <c r="AG42" i="5"/>
  <c r="AG41" i="5"/>
  <c r="BN32" i="4"/>
  <c r="BH32" i="4"/>
  <c r="AA40" i="5"/>
  <c r="AA41" i="5"/>
  <c r="V41" i="5"/>
  <c r="BC32" i="4"/>
  <c r="V40" i="5"/>
  <c r="B41" i="5"/>
  <c r="BC14" i="4"/>
  <c r="B40" i="5"/>
  <c r="G41" i="5"/>
  <c r="G40" i="5"/>
  <c r="BH14" i="4"/>
  <c r="M42" i="5"/>
  <c r="M41" i="5"/>
  <c r="BN14" i="4"/>
  <c r="BR14" i="4"/>
  <c r="Q40" i="5"/>
  <c r="Q41" i="5"/>
  <c r="CG41" i="4"/>
  <c r="CC41" i="4"/>
  <c r="BW41" i="4"/>
  <c r="AW41" i="4" s="1"/>
  <c r="CE41" i="4"/>
  <c r="BX41" i="4"/>
  <c r="AP41" i="4" s="1"/>
  <c r="CF41" i="4"/>
  <c r="BZ41" i="4"/>
  <c r="BY41" i="4"/>
  <c r="CA41" i="4"/>
  <c r="CB41" i="4"/>
  <c r="BX42" i="4"/>
  <c r="AP42" i="4" s="1"/>
  <c r="BW42" i="4"/>
  <c r="BY42" i="4"/>
  <c r="CE42" i="4"/>
  <c r="CG42" i="4"/>
  <c r="BZ42" i="4"/>
  <c r="CC42" i="4"/>
  <c r="CD42" i="4"/>
  <c r="CF42" i="4"/>
  <c r="CA42" i="4"/>
  <c r="CG31" i="4"/>
  <c r="CE31" i="4"/>
  <c r="BX31" i="4"/>
  <c r="CD31" i="4"/>
  <c r="CF31" i="4"/>
  <c r="AW31" i="4" s="1"/>
  <c r="BW31" i="4"/>
  <c r="AP31" i="4" s="1"/>
  <c r="BZ31" i="4"/>
  <c r="BY31" i="4"/>
  <c r="CA31" i="4"/>
  <c r="CB31" i="4"/>
  <c r="CA35" i="4"/>
  <c r="CD35" i="4"/>
  <c r="CE35" i="4"/>
  <c r="CF35" i="4"/>
  <c r="CB35" i="4"/>
  <c r="CC35" i="4"/>
  <c r="CG35" i="4"/>
  <c r="BX35" i="4"/>
  <c r="BY35" i="4"/>
  <c r="BW35" i="4"/>
  <c r="AP35" i="4" s="1"/>
  <c r="CB34" i="4"/>
  <c r="CD34" i="4"/>
  <c r="BW34" i="4"/>
  <c r="AP34" i="4" s="1"/>
  <c r="CC34" i="4"/>
  <c r="CE34" i="4"/>
  <c r="CF34" i="4"/>
  <c r="AW34" i="4" s="1"/>
  <c r="BX34" i="4"/>
  <c r="BY34" i="4"/>
  <c r="CG34" i="4"/>
  <c r="BZ34" i="4"/>
  <c r="BZ32" i="4"/>
  <c r="CC32" i="4"/>
  <c r="CD32" i="4"/>
  <c r="BY32" i="4"/>
  <c r="CG32" i="4"/>
  <c r="CB32" i="4"/>
  <c r="CF32" i="4"/>
  <c r="AW32" i="4" s="1"/>
  <c r="BW32" i="4"/>
  <c r="AP32" i="4" s="1"/>
  <c r="CA32" i="4"/>
  <c r="CE32" i="4"/>
  <c r="CG33" i="4"/>
  <c r="CD33" i="4"/>
  <c r="CC33" i="4"/>
  <c r="CF33" i="4"/>
  <c r="AW33" i="4" s="1"/>
  <c r="BW33" i="4"/>
  <c r="AP33" i="4" s="1"/>
  <c r="BY33" i="4"/>
  <c r="BZ33" i="4"/>
  <c r="CA33" i="4"/>
  <c r="CB33" i="4"/>
  <c r="CE33" i="4"/>
  <c r="CB22" i="4"/>
  <c r="CD22" i="4"/>
  <c r="AG7" i="5" s="1"/>
  <c r="CB21" i="4"/>
  <c r="CC21" i="4"/>
  <c r="AC7" i="5" s="1"/>
  <c r="CD18" i="4"/>
  <c r="M7" i="5" s="1"/>
  <c r="CB19" i="4"/>
  <c r="CC16" i="4"/>
  <c r="D7" i="5" s="1"/>
  <c r="E9" i="5" s="1"/>
  <c r="CC19" i="4"/>
  <c r="S7" i="5" s="1"/>
  <c r="CB18" i="4"/>
  <c r="CB17" i="4"/>
  <c r="CB20" i="4"/>
  <c r="CC17" i="4"/>
  <c r="I7" i="5" s="1"/>
  <c r="CC20" i="4"/>
  <c r="X7" i="5" s="1"/>
  <c r="BX43" i="4"/>
  <c r="AP43" i="4" s="1"/>
  <c r="BW43" i="4"/>
  <c r="CA43" i="4"/>
  <c r="CG43" i="4"/>
  <c r="BY43" i="4"/>
  <c r="BZ43" i="4"/>
  <c r="CD43" i="4"/>
  <c r="CB43" i="4"/>
  <c r="CE43" i="4"/>
  <c r="CC43" i="4"/>
  <c r="BX17" i="4"/>
  <c r="BW17" i="4"/>
  <c r="AP17" i="4" s="1"/>
  <c r="AS24" i="4" s="1"/>
  <c r="O10" i="5" l="1"/>
  <c r="N10" i="5"/>
  <c r="M9" i="5"/>
  <c r="I10" i="5"/>
  <c r="J10" i="5"/>
  <c r="H9" i="5"/>
  <c r="D10" i="5"/>
  <c r="D12" i="5"/>
  <c r="E12" i="5"/>
  <c r="AG10" i="5"/>
  <c r="AI9" i="5"/>
  <c r="AH9" i="5"/>
  <c r="E10" i="5"/>
  <c r="C9" i="5"/>
  <c r="C18" i="5"/>
  <c r="W14" i="5"/>
  <c r="X17" i="5"/>
  <c r="Y11" i="5"/>
  <c r="X15" i="5"/>
  <c r="X13" i="5"/>
  <c r="Y13" i="5"/>
  <c r="W16" i="5"/>
  <c r="X21" i="5"/>
  <c r="Y19" i="5"/>
  <c r="X11" i="5"/>
  <c r="Y17" i="5"/>
  <c r="Y21" i="5"/>
  <c r="Y15" i="5"/>
  <c r="W10" i="5"/>
  <c r="W18" i="5"/>
  <c r="W20" i="5"/>
  <c r="X19" i="5"/>
  <c r="W12" i="5"/>
  <c r="Y9" i="5"/>
  <c r="X9" i="5"/>
  <c r="D9" i="5"/>
  <c r="C12" i="5"/>
  <c r="D15" i="5"/>
  <c r="E21" i="5"/>
  <c r="D17" i="5"/>
  <c r="E19" i="5"/>
  <c r="C10" i="5"/>
  <c r="D21" i="5"/>
  <c r="C11" i="5"/>
  <c r="E16" i="5"/>
  <c r="D18" i="5"/>
  <c r="E15" i="5"/>
  <c r="D19" i="5"/>
  <c r="E20" i="5"/>
  <c r="D16" i="5"/>
  <c r="E18" i="5"/>
  <c r="C13" i="5"/>
  <c r="C14" i="5"/>
  <c r="E17" i="5"/>
  <c r="D20" i="5"/>
  <c r="AF41" i="5"/>
  <c r="AF40" i="5"/>
  <c r="BM32" i="4"/>
  <c r="AB42" i="5"/>
  <c r="AB41" i="5"/>
  <c r="BI32" i="4"/>
  <c r="W41" i="5"/>
  <c r="W42" i="5"/>
  <c r="BD32" i="4"/>
  <c r="C42" i="5"/>
  <c r="C41" i="5"/>
  <c r="BI14" i="4"/>
  <c r="H41" i="5"/>
  <c r="H42" i="5"/>
  <c r="L41" i="5"/>
  <c r="L40" i="5"/>
  <c r="BM14" i="4"/>
  <c r="R42" i="5"/>
  <c r="R41" i="5"/>
  <c r="BS14" i="4"/>
  <c r="BD14" i="4"/>
  <c r="AU32" i="4"/>
  <c r="AS44" i="4"/>
  <c r="AC4" i="2" l="1"/>
  <c r="AF4" i="2"/>
  <c r="AC5" i="2"/>
  <c r="AF5" i="2"/>
  <c r="AC6" i="2"/>
  <c r="AF6" i="2"/>
  <c r="AC7" i="2"/>
  <c r="AF7" i="2"/>
  <c r="AC8" i="2"/>
  <c r="AF8" i="2"/>
  <c r="AC9" i="2"/>
  <c r="AF9" i="2"/>
  <c r="AC10" i="2"/>
  <c r="AF10" i="2"/>
  <c r="AC11" i="2"/>
  <c r="AF11" i="2"/>
  <c r="AC12" i="2"/>
  <c r="AF12" i="2"/>
  <c r="AC13" i="2"/>
  <c r="AF13" i="2"/>
  <c r="AC14" i="2"/>
  <c r="AF14" i="2"/>
  <c r="AC15" i="2"/>
  <c r="AF15" i="2"/>
  <c r="AC16" i="2"/>
  <c r="AF16" i="2"/>
  <c r="AC17" i="2"/>
  <c r="AF17" i="2"/>
  <c r="AC18" i="2"/>
  <c r="AF18" i="2"/>
  <c r="AC19" i="2"/>
  <c r="AF19" i="2"/>
  <c r="AC20" i="2"/>
  <c r="AF20" i="2"/>
  <c r="AC21" i="2"/>
  <c r="AF21" i="2"/>
  <c r="AC22" i="2"/>
  <c r="AF22" i="2"/>
  <c r="AC23" i="2"/>
  <c r="AF23" i="2"/>
  <c r="AC24" i="2"/>
  <c r="AF24" i="2"/>
  <c r="AC25" i="2"/>
  <c r="AF25" i="2"/>
  <c r="AC26" i="2"/>
  <c r="AF26" i="2"/>
  <c r="AC27" i="2"/>
  <c r="AF27" i="2"/>
  <c r="AC28" i="2"/>
  <c r="AF28" i="2"/>
  <c r="AC29" i="2"/>
  <c r="AF29" i="2"/>
  <c r="AC30" i="2"/>
  <c r="AF30" i="2"/>
  <c r="AC31" i="2"/>
  <c r="AF31" i="2"/>
  <c r="AC32" i="2"/>
  <c r="AF32" i="2"/>
  <c r="AC33" i="2"/>
  <c r="AF33" i="2"/>
  <c r="AC34" i="2"/>
  <c r="AF34" i="2"/>
  <c r="AC35" i="2"/>
  <c r="AF35" i="2"/>
  <c r="AC36" i="2"/>
  <c r="AF36" i="2"/>
  <c r="AC37" i="2"/>
  <c r="AF37" i="2"/>
  <c r="AC38" i="2"/>
  <c r="AF38" i="2"/>
  <c r="AC39" i="2"/>
  <c r="AF39" i="2"/>
  <c r="AC40" i="2"/>
  <c r="AF40" i="2"/>
  <c r="AC41" i="2"/>
  <c r="AF41" i="2"/>
  <c r="AC42" i="2"/>
  <c r="AF42" i="2"/>
  <c r="AC43" i="2"/>
  <c r="AF43" i="2"/>
  <c r="AC44" i="2"/>
  <c r="AF44" i="2"/>
  <c r="AC45" i="2"/>
  <c r="AF45" i="2"/>
  <c r="AC46" i="2"/>
  <c r="AF46" i="2"/>
  <c r="AC47" i="2"/>
  <c r="AF47" i="2"/>
  <c r="AC48" i="2"/>
  <c r="AF48" i="2"/>
  <c r="AC49" i="2"/>
  <c r="AF49" i="2"/>
  <c r="AC50" i="2"/>
  <c r="AF50" i="2"/>
  <c r="AC51" i="2"/>
  <c r="AF51" i="2"/>
  <c r="AC52" i="2"/>
  <c r="AF52" i="2"/>
  <c r="AC53" i="2"/>
  <c r="AF53" i="2"/>
  <c r="AC54" i="2"/>
  <c r="AF54" i="2"/>
  <c r="AC55" i="2"/>
  <c r="AF55" i="2"/>
  <c r="AC56" i="2"/>
  <c r="AF56" i="2"/>
  <c r="AC57" i="2"/>
  <c r="AF57" i="2"/>
  <c r="AC58" i="2"/>
  <c r="AF58" i="2"/>
  <c r="AC59" i="2"/>
  <c r="AF59" i="2"/>
  <c r="AC60" i="2"/>
  <c r="AF60" i="2"/>
  <c r="AC61" i="2"/>
  <c r="AF61" i="2"/>
  <c r="AC62" i="2"/>
  <c r="AF62" i="2"/>
  <c r="AC63" i="2"/>
  <c r="AF63" i="2"/>
  <c r="AC64" i="2"/>
  <c r="AF64" i="2"/>
  <c r="AC65" i="2"/>
  <c r="AF65" i="2"/>
  <c r="AC66" i="2"/>
  <c r="AF66" i="2"/>
  <c r="AC67" i="2"/>
  <c r="AF67" i="2"/>
  <c r="AC68" i="2"/>
  <c r="AF68" i="2"/>
  <c r="AC69" i="2"/>
  <c r="AF69" i="2"/>
  <c r="AC70" i="2"/>
  <c r="AF70" i="2"/>
  <c r="AC71" i="2"/>
  <c r="AF71" i="2"/>
  <c r="AC72" i="2"/>
  <c r="AF72" i="2"/>
  <c r="AC73" i="2"/>
  <c r="AF73" i="2"/>
  <c r="AC74" i="2"/>
  <c r="AF74" i="2"/>
  <c r="AC75" i="2"/>
  <c r="AF75" i="2"/>
  <c r="AC76" i="2"/>
  <c r="AF76" i="2"/>
  <c r="AC77" i="2"/>
  <c r="AF77" i="2"/>
  <c r="AC78" i="2"/>
  <c r="AF78" i="2"/>
  <c r="AC79" i="2"/>
  <c r="AF79" i="2"/>
  <c r="AC80" i="2"/>
  <c r="AF80" i="2"/>
  <c r="AC81" i="2"/>
  <c r="AF81" i="2"/>
  <c r="AC82" i="2"/>
  <c r="AF82" i="2"/>
  <c r="AC83" i="2"/>
  <c r="AF83" i="2"/>
  <c r="AC84" i="2"/>
  <c r="AF84" i="2"/>
  <c r="AC85" i="2"/>
  <c r="AF85" i="2"/>
  <c r="AC86" i="2"/>
  <c r="AF86" i="2"/>
  <c r="AC87" i="2"/>
  <c r="AF87" i="2"/>
  <c r="AC88" i="2"/>
  <c r="AF88" i="2"/>
  <c r="AC89" i="2"/>
  <c r="AF89" i="2"/>
  <c r="AC90" i="2"/>
  <c r="AF90" i="2"/>
  <c r="AC91" i="2"/>
  <c r="AF91" i="2"/>
  <c r="AC92" i="2"/>
  <c r="AF92" i="2"/>
  <c r="AC93" i="2"/>
  <c r="AF93" i="2"/>
  <c r="AC94" i="2"/>
  <c r="AF94" i="2"/>
  <c r="AC95" i="2"/>
  <c r="AF95" i="2"/>
  <c r="AC96" i="2"/>
  <c r="AF96" i="2"/>
  <c r="AC97" i="2"/>
  <c r="AF97" i="2"/>
  <c r="AC98" i="2"/>
  <c r="AF98" i="2"/>
  <c r="AC99" i="2"/>
  <c r="AF99" i="2"/>
  <c r="AC100" i="2"/>
  <c r="AF100" i="2"/>
  <c r="AC101" i="2"/>
  <c r="AF101" i="2"/>
  <c r="AC102" i="2"/>
  <c r="AF102" i="2"/>
  <c r="AC103" i="2"/>
  <c r="AF103" i="2"/>
  <c r="AC104" i="2"/>
  <c r="AF104" i="2"/>
  <c r="AC105" i="2"/>
  <c r="AF105" i="2"/>
  <c r="AC106" i="2"/>
  <c r="AF106" i="2"/>
  <c r="AC107" i="2"/>
  <c r="AF107" i="2"/>
  <c r="AC108" i="2"/>
  <c r="AF108" i="2"/>
  <c r="AC109" i="2"/>
  <c r="AF109" i="2"/>
  <c r="AC110" i="2"/>
  <c r="AF110" i="2"/>
  <c r="AC111" i="2"/>
  <c r="AF111" i="2"/>
  <c r="AC112" i="2"/>
  <c r="AF112" i="2"/>
  <c r="AC113" i="2"/>
  <c r="AF113" i="2"/>
  <c r="AC114" i="2"/>
  <c r="AF114" i="2"/>
  <c r="AC115" i="2"/>
  <c r="AF115" i="2"/>
  <c r="AC116" i="2"/>
  <c r="AF116" i="2"/>
  <c r="AC117" i="2"/>
  <c r="AF117" i="2"/>
  <c r="AC118" i="2"/>
  <c r="AF118" i="2"/>
  <c r="AC119" i="2"/>
  <c r="AF119" i="2"/>
  <c r="AC120" i="2"/>
  <c r="AF120" i="2"/>
  <c r="AC121" i="2"/>
  <c r="AF121" i="2"/>
  <c r="AC122" i="2"/>
  <c r="AF122" i="2"/>
  <c r="AC123" i="2"/>
  <c r="AF123" i="2"/>
  <c r="AC124" i="2"/>
  <c r="AF124" i="2"/>
  <c r="AC125" i="2"/>
  <c r="AF125" i="2"/>
  <c r="AC126" i="2"/>
  <c r="AF126" i="2"/>
  <c r="AC127" i="2"/>
  <c r="AF127" i="2"/>
  <c r="AC128" i="2"/>
  <c r="AF128" i="2"/>
  <c r="AC129" i="2"/>
  <c r="AF129" i="2"/>
  <c r="AC130" i="2"/>
  <c r="AF130" i="2"/>
  <c r="AC131" i="2"/>
  <c r="AF131" i="2"/>
  <c r="AC132" i="2"/>
  <c r="AF132" i="2"/>
  <c r="AC133" i="2"/>
  <c r="AF133" i="2"/>
  <c r="AC134" i="2"/>
  <c r="AF134" i="2"/>
  <c r="AC135" i="2"/>
  <c r="AF135" i="2"/>
  <c r="AC136" i="2"/>
  <c r="AF136" i="2"/>
  <c r="AC137" i="2"/>
  <c r="AF137" i="2"/>
  <c r="AC138" i="2"/>
  <c r="AF138" i="2"/>
  <c r="AC139" i="2"/>
  <c r="AF139" i="2"/>
  <c r="AC140" i="2"/>
  <c r="AF140" i="2"/>
  <c r="AC141" i="2"/>
  <c r="AF141" i="2"/>
  <c r="AC142" i="2"/>
  <c r="AF142" i="2"/>
  <c r="AC143" i="2"/>
  <c r="AF143" i="2"/>
  <c r="AC144" i="2"/>
  <c r="AF144" i="2"/>
  <c r="AC145" i="2"/>
  <c r="AF145" i="2"/>
  <c r="AC146" i="2"/>
  <c r="AF146" i="2"/>
  <c r="AC147" i="2"/>
  <c r="AF147" i="2"/>
  <c r="AC148" i="2"/>
  <c r="AF148" i="2"/>
  <c r="AC149" i="2"/>
  <c r="AF149" i="2"/>
  <c r="AC150" i="2"/>
  <c r="AF150" i="2"/>
  <c r="AC151" i="2"/>
  <c r="AF151" i="2"/>
  <c r="AC152" i="2"/>
  <c r="AF152" i="2"/>
  <c r="AC153" i="2"/>
  <c r="AF153" i="2"/>
  <c r="AC154" i="2"/>
  <c r="AF154" i="2"/>
  <c r="AC155" i="2"/>
  <c r="AF155" i="2"/>
  <c r="AC156" i="2"/>
  <c r="AF156" i="2"/>
  <c r="AC157" i="2"/>
  <c r="AF157" i="2"/>
  <c r="AC158" i="2"/>
  <c r="AF158" i="2"/>
  <c r="AC159" i="2"/>
  <c r="AF159" i="2"/>
  <c r="AC160" i="2"/>
  <c r="AF160" i="2"/>
  <c r="AC161" i="2"/>
  <c r="AF161" i="2"/>
  <c r="AC162" i="2"/>
  <c r="AF162" i="2"/>
  <c r="AC163" i="2"/>
  <c r="AF163" i="2"/>
  <c r="AC164" i="2"/>
  <c r="AF164" i="2"/>
  <c r="AC165" i="2"/>
  <c r="AF165" i="2"/>
  <c r="AC166" i="2"/>
  <c r="AF166" i="2"/>
  <c r="AC167" i="2"/>
  <c r="AF167" i="2"/>
  <c r="AC168" i="2"/>
  <c r="AF168" i="2"/>
  <c r="AC169" i="2"/>
  <c r="AF169" i="2"/>
  <c r="AC170" i="2"/>
  <c r="AF170" i="2"/>
  <c r="AC171" i="2"/>
  <c r="AF171" i="2"/>
  <c r="AC172" i="2"/>
  <c r="AF172" i="2"/>
  <c r="AC173" i="2"/>
  <c r="AF173" i="2"/>
  <c r="AC174" i="2"/>
  <c r="AF174" i="2"/>
  <c r="AC175" i="2"/>
  <c r="AF175" i="2"/>
  <c r="AC176" i="2"/>
  <c r="AF176" i="2"/>
  <c r="AC177" i="2"/>
  <c r="AF177" i="2"/>
  <c r="AC178" i="2"/>
  <c r="AF178" i="2"/>
  <c r="AC179" i="2"/>
  <c r="AF179" i="2"/>
  <c r="AC180" i="2"/>
  <c r="AF180" i="2"/>
  <c r="AC181" i="2"/>
  <c r="AF181" i="2"/>
  <c r="AC182" i="2"/>
  <c r="AF182" i="2"/>
  <c r="AC183" i="2"/>
  <c r="AF183" i="2"/>
  <c r="AC184" i="2"/>
  <c r="AF184" i="2"/>
  <c r="AC185" i="2"/>
  <c r="AF185" i="2"/>
  <c r="AC186" i="2"/>
  <c r="AF186" i="2"/>
  <c r="AC187" i="2"/>
  <c r="AF187" i="2"/>
  <c r="AC188" i="2"/>
  <c r="AF188" i="2"/>
  <c r="AC189" i="2"/>
  <c r="AF189" i="2"/>
  <c r="AC190" i="2"/>
  <c r="AF190" i="2"/>
  <c r="AC191" i="2"/>
  <c r="AF191" i="2"/>
  <c r="AC192" i="2"/>
  <c r="AF192" i="2"/>
  <c r="AC193" i="2"/>
  <c r="AF193" i="2"/>
  <c r="AC194" i="2"/>
  <c r="AF194" i="2"/>
  <c r="AC195" i="2"/>
  <c r="AF195" i="2"/>
  <c r="AC196" i="2"/>
  <c r="AF196" i="2"/>
  <c r="AC197" i="2"/>
  <c r="AF197" i="2"/>
  <c r="AC198" i="2"/>
  <c r="AF198" i="2"/>
  <c r="AC199" i="2"/>
  <c r="AF199" i="2"/>
  <c r="AC200" i="2"/>
  <c r="AF200" i="2"/>
  <c r="AC201" i="2"/>
  <c r="AF201" i="2"/>
  <c r="AC202" i="2"/>
  <c r="AF202" i="2"/>
  <c r="AC203" i="2"/>
  <c r="AF203" i="2"/>
  <c r="AC204" i="2"/>
  <c r="AF204" i="2"/>
  <c r="AC205" i="2"/>
  <c r="AF205" i="2"/>
  <c r="AC206" i="2"/>
  <c r="AF206" i="2"/>
  <c r="AC207" i="2"/>
  <c r="AF207" i="2"/>
  <c r="AC208" i="2"/>
  <c r="AF208" i="2"/>
  <c r="AC209" i="2"/>
  <c r="AF209" i="2"/>
  <c r="AC210" i="2"/>
  <c r="AF210" i="2"/>
  <c r="AC211" i="2"/>
  <c r="AF211" i="2"/>
  <c r="AC212" i="2"/>
  <c r="AF212" i="2"/>
  <c r="X53" i="4" l="1"/>
  <c r="P53" i="4"/>
  <c r="X54" i="4"/>
  <c r="P54" i="4"/>
  <c r="X56" i="4"/>
  <c r="P56" i="4"/>
  <c r="X55" i="4"/>
  <c r="P55" i="4"/>
  <c r="P52" i="4"/>
  <c r="CB52" i="4"/>
  <c r="X52" i="4"/>
  <c r="BV52" i="4"/>
  <c r="CC52" i="4" l="1"/>
</calcChain>
</file>

<file path=xl/sharedStrings.xml><?xml version="1.0" encoding="utf-8"?>
<sst xmlns="http://schemas.openxmlformats.org/spreadsheetml/2006/main" count="1793" uniqueCount="526">
  <si>
    <t>Typ</t>
  </si>
  <si>
    <t>Burghof 100</t>
  </si>
  <si>
    <t>CH-3454 Sumiswald</t>
  </si>
  <si>
    <t>RUWA Drahtschweisswerk AG</t>
  </si>
  <si>
    <t>Fax  +41 34 432 35 55</t>
  </si>
  <si>
    <t>Web</t>
  </si>
  <si>
    <t>verkauf@ruwa-ag.ch</t>
  </si>
  <si>
    <t>www.ruwa-ag.ch</t>
  </si>
  <si>
    <t>DK</t>
  </si>
  <si>
    <t>SUNO</t>
  </si>
  <si>
    <t>KUFU</t>
  </si>
  <si>
    <t>SUNO-mini</t>
  </si>
  <si>
    <t>KUFU-mini</t>
  </si>
  <si>
    <t>Distanzkörbe</t>
  </si>
  <si>
    <t>KUFUISO</t>
  </si>
  <si>
    <t>KUFUminiISO</t>
  </si>
  <si>
    <t>Stk</t>
  </si>
  <si>
    <t>SUNO-70</t>
  </si>
  <si>
    <t>KUFU-70</t>
  </si>
  <si>
    <t>SUNO-mini-40</t>
  </si>
  <si>
    <t>KUFU-mini-20</t>
  </si>
  <si>
    <t>SUNO-80</t>
  </si>
  <si>
    <t>KUFU-80</t>
  </si>
  <si>
    <t>SUNO-mini-50</t>
  </si>
  <si>
    <t>KUFU-mini-25</t>
  </si>
  <si>
    <t>ISO-FA</t>
  </si>
  <si>
    <t>ISO-FA-mini</t>
  </si>
  <si>
    <t>SUNO-90</t>
  </si>
  <si>
    <t>KUFU-90</t>
  </si>
  <si>
    <t>SUNO-mini-60</t>
  </si>
  <si>
    <t>KUFU-mini-30</t>
  </si>
  <si>
    <t>SUNO-100</t>
  </si>
  <si>
    <t>KUFU-100</t>
  </si>
  <si>
    <t>KUFU-mini-35</t>
  </si>
  <si>
    <t>SUNO-110</t>
  </si>
  <si>
    <t>KUFU-110</t>
  </si>
  <si>
    <t>KUFU-mini-40</t>
  </si>
  <si>
    <t>SUNO-120</t>
  </si>
  <si>
    <t>KUFU-120</t>
  </si>
  <si>
    <t>KUFU-mini-50</t>
  </si>
  <si>
    <t>SUNO-130</t>
  </si>
  <si>
    <t>KUFU-130</t>
  </si>
  <si>
    <t>KUFU-mini-60</t>
  </si>
  <si>
    <t>SUNO-140</t>
  </si>
  <si>
    <t>KUFU-140</t>
  </si>
  <si>
    <t>SUNO-150</t>
  </si>
  <si>
    <t>KUFU-150</t>
  </si>
  <si>
    <t>SUNO-160</t>
  </si>
  <si>
    <t>KUFU-160</t>
  </si>
  <si>
    <t>SUNO-170</t>
  </si>
  <si>
    <t>KUFU-170</t>
  </si>
  <si>
    <t>SUNO-180</t>
  </si>
  <si>
    <t>KUFU-180</t>
  </si>
  <si>
    <t>SUNO-190</t>
  </si>
  <si>
    <t>KUFU-190</t>
  </si>
  <si>
    <t>SUNO-200</t>
  </si>
  <si>
    <t>KUFU-200</t>
  </si>
  <si>
    <t>SUNO-220</t>
  </si>
  <si>
    <t>KUFU-210</t>
  </si>
  <si>
    <t>SUNO-240</t>
  </si>
  <si>
    <t>KUFU-220</t>
  </si>
  <si>
    <t>SUNO-260</t>
  </si>
  <si>
    <t>KUFU-230</t>
  </si>
  <si>
    <t>SUNO-280</t>
  </si>
  <si>
    <t>KUFU-240</t>
  </si>
  <si>
    <t>SUNO-300</t>
  </si>
  <si>
    <t>KUFU-250</t>
  </si>
  <si>
    <t>SUNO-320</t>
  </si>
  <si>
    <t>KUFU-260</t>
  </si>
  <si>
    <t>SUNO-340</t>
  </si>
  <si>
    <t>KUFU-280</t>
  </si>
  <si>
    <t>SUNO-360</t>
  </si>
  <si>
    <t>KUFU-300</t>
  </si>
  <si>
    <t>SUNO-380</t>
  </si>
  <si>
    <t>KUFU-320</t>
  </si>
  <si>
    <t>SUNO-400</t>
  </si>
  <si>
    <t>KUFU-340</t>
  </si>
  <si>
    <t>SUNO-420</t>
  </si>
  <si>
    <t>KUFU-360</t>
  </si>
  <si>
    <t>SUNO-440</t>
  </si>
  <si>
    <t>KUFU-380</t>
  </si>
  <si>
    <t>SUNO-460</t>
  </si>
  <si>
    <t>KUFU-400</t>
  </si>
  <si>
    <t>SUNO-480</t>
  </si>
  <si>
    <t>KUFU-420</t>
  </si>
  <si>
    <t>SUNO-500</t>
  </si>
  <si>
    <t>KUFU-440</t>
  </si>
  <si>
    <t>SUNO-510</t>
  </si>
  <si>
    <t>KUFU-460</t>
  </si>
  <si>
    <t>SUNO-520</t>
  </si>
  <si>
    <t>KUFU-480</t>
  </si>
  <si>
    <t>SUNO-530</t>
  </si>
  <si>
    <t>KUFU-500</t>
  </si>
  <si>
    <t>SUNO-540</t>
  </si>
  <si>
    <t>KUFU-520</t>
  </si>
  <si>
    <t>SUNO-550</t>
  </si>
  <si>
    <t>KUFU-540</t>
  </si>
  <si>
    <t>SUNO-560</t>
  </si>
  <si>
    <t>KUFU-550</t>
  </si>
  <si>
    <t>SUNO-570</t>
  </si>
  <si>
    <t>KUFU-560</t>
  </si>
  <si>
    <t>SUNO-580</t>
  </si>
  <si>
    <t>KUFU-570</t>
  </si>
  <si>
    <t>SUNO-590</t>
  </si>
  <si>
    <t>KUFU-580</t>
  </si>
  <si>
    <t>SUNO-600</t>
  </si>
  <si>
    <t>KUFU-590</t>
  </si>
  <si>
    <t>SUNO-610</t>
  </si>
  <si>
    <t>KUFU-600</t>
  </si>
  <si>
    <t>SUNO-620</t>
  </si>
  <si>
    <t>KUFU-610</t>
  </si>
  <si>
    <t>SUNO-630</t>
  </si>
  <si>
    <t>KUFU-620</t>
  </si>
  <si>
    <t>SUNO-640</t>
  </si>
  <si>
    <t>KUFU-630</t>
  </si>
  <si>
    <t>SUNO-650</t>
  </si>
  <si>
    <t>KUFU-640</t>
  </si>
  <si>
    <t>SUNO-660</t>
  </si>
  <si>
    <t>KUFU-650</t>
  </si>
  <si>
    <t>SUNO-670</t>
  </si>
  <si>
    <t>KUFU-660</t>
  </si>
  <si>
    <t>SUNO-680</t>
  </si>
  <si>
    <t>KUFU-670</t>
  </si>
  <si>
    <t>SUNO-690</t>
  </si>
  <si>
    <t>KUFU-680</t>
  </si>
  <si>
    <t>SUNO-700</t>
  </si>
  <si>
    <t>KUFU-690</t>
  </si>
  <si>
    <t>SUNO-710</t>
  </si>
  <si>
    <t>KUFU-700</t>
  </si>
  <si>
    <t>SUNO-720</t>
  </si>
  <si>
    <t>KUFU-710</t>
  </si>
  <si>
    <t>SUNO-730</t>
  </si>
  <si>
    <t>KUFU-720</t>
  </si>
  <si>
    <t>SUNO-740</t>
  </si>
  <si>
    <t>KUFU-730</t>
  </si>
  <si>
    <t>SUNO-750</t>
  </si>
  <si>
    <t>KUFU-740</t>
  </si>
  <si>
    <t>SUNO-760</t>
  </si>
  <si>
    <t>KUFU-750</t>
  </si>
  <si>
    <t>SUNO-770</t>
  </si>
  <si>
    <t>KUFU-760</t>
  </si>
  <si>
    <t>SUNO-780</t>
  </si>
  <si>
    <t>KUFU-770</t>
  </si>
  <si>
    <t>SUNO-790</t>
  </si>
  <si>
    <t>KUFU-780</t>
  </si>
  <si>
    <t>SUNO-800</t>
  </si>
  <si>
    <t>KUFU-790</t>
  </si>
  <si>
    <t>SUNO-810</t>
  </si>
  <si>
    <t>KUFU-800</t>
  </si>
  <si>
    <t>SUNO-820</t>
  </si>
  <si>
    <t>KUFU-810</t>
  </si>
  <si>
    <t>SUNO-830</t>
  </si>
  <si>
    <t>KUFU-820</t>
  </si>
  <si>
    <t>SUNO-840</t>
  </si>
  <si>
    <t>KUFU-830</t>
  </si>
  <si>
    <t>SUNO-850</t>
  </si>
  <si>
    <t>KUFU-840</t>
  </si>
  <si>
    <t>SUNO-860</t>
  </si>
  <si>
    <t>KUFU-850</t>
  </si>
  <si>
    <t>SUNO-870</t>
  </si>
  <si>
    <t>KUFU-860</t>
  </si>
  <si>
    <t>SUNO-880</t>
  </si>
  <si>
    <t>KUFU-870</t>
  </si>
  <si>
    <t>SUNO-890</t>
  </si>
  <si>
    <t>KUFU-880</t>
  </si>
  <si>
    <t>SUNO-900</t>
  </si>
  <si>
    <t>KUFU-890</t>
  </si>
  <si>
    <t>SUNO-910</t>
  </si>
  <si>
    <t>KUFU-900</t>
  </si>
  <si>
    <t>SUNO-920</t>
  </si>
  <si>
    <t>KUFU-910</t>
  </si>
  <si>
    <t>SUNO-930</t>
  </si>
  <si>
    <t>KUFU-920</t>
  </si>
  <si>
    <t>SUNO-940</t>
  </si>
  <si>
    <t>KUFU-930</t>
  </si>
  <si>
    <t>SUNO-950</t>
  </si>
  <si>
    <t>KUFU-940</t>
  </si>
  <si>
    <t>SUNO-960</t>
  </si>
  <si>
    <t>KUFU-950</t>
  </si>
  <si>
    <t>SUNO-970</t>
  </si>
  <si>
    <t>KUFU-960</t>
  </si>
  <si>
    <t>SUNO-980</t>
  </si>
  <si>
    <t>KUFU-970</t>
  </si>
  <si>
    <t>SUNO-990</t>
  </si>
  <si>
    <t>KUFU-980</t>
  </si>
  <si>
    <t>SUNO-1000</t>
  </si>
  <si>
    <t>KUFU-990</t>
  </si>
  <si>
    <t>SUNO-1010</t>
  </si>
  <si>
    <t>KUFU-1000</t>
  </si>
  <si>
    <t>SUNO-1020</t>
  </si>
  <si>
    <t>KUFU-1010</t>
  </si>
  <si>
    <t>SUNO-1030</t>
  </si>
  <si>
    <t>KUFU-1020</t>
  </si>
  <si>
    <t>SUNO-1040</t>
  </si>
  <si>
    <t>KUFU-1030</t>
  </si>
  <si>
    <t>SUNO-1050</t>
  </si>
  <si>
    <t>KUFU-1040</t>
  </si>
  <si>
    <t>SUNO-1060</t>
  </si>
  <si>
    <t>KUFU-1050</t>
  </si>
  <si>
    <t>SUNO-1070</t>
  </si>
  <si>
    <t>KUFU-1060</t>
  </si>
  <si>
    <t>SUNO-1080</t>
  </si>
  <si>
    <t>KUFU-1070</t>
  </si>
  <si>
    <t>SUNO-1090</t>
  </si>
  <si>
    <t>KUFU-1080</t>
  </si>
  <si>
    <t>SUNO-1100</t>
  </si>
  <si>
    <t>KUFU-1090</t>
  </si>
  <si>
    <t>SUNO-1110</t>
  </si>
  <si>
    <t>KUFU-1100</t>
  </si>
  <si>
    <t>SUNO-1120</t>
  </si>
  <si>
    <t>SUNO-1130</t>
  </si>
  <si>
    <t>SUNO-1140</t>
  </si>
  <si>
    <t>SUNO-1150</t>
  </si>
  <si>
    <t>SUNO-1160</t>
  </si>
  <si>
    <t>SUNO-1170</t>
  </si>
  <si>
    <t>SUNO-1180</t>
  </si>
  <si>
    <t>SUNO-1190</t>
  </si>
  <si>
    <t>SUNO-1200</t>
  </si>
  <si>
    <t>SUNO-1210</t>
  </si>
  <si>
    <t>SUNO-1220</t>
  </si>
  <si>
    <t>SUNO-1230</t>
  </si>
  <si>
    <t>SUNO-1240</t>
  </si>
  <si>
    <t>SUNO-1250</t>
  </si>
  <si>
    <t>SUNO-1260</t>
  </si>
  <si>
    <t>SUNO-1270</t>
  </si>
  <si>
    <t>SUNO-1280</t>
  </si>
  <si>
    <t>SUNO-1290</t>
  </si>
  <si>
    <t>SUNO-1300</t>
  </si>
  <si>
    <t>Distanzkorbtypen</t>
  </si>
  <si>
    <t>Stk.</t>
  </si>
  <si>
    <t>mm</t>
  </si>
  <si>
    <t>cm</t>
  </si>
  <si>
    <t>Fuss</t>
  </si>
  <si>
    <t>Bedarf</t>
  </si>
  <si>
    <t>-</t>
  </si>
  <si>
    <t>SUNOmini</t>
  </si>
  <si>
    <t>KUFUmini</t>
  </si>
  <si>
    <t>Höhe</t>
  </si>
  <si>
    <t>Bedarf tot</t>
  </si>
  <si>
    <t>Beutel</t>
  </si>
  <si>
    <t>info@ruwa-ag.ch</t>
  </si>
  <si>
    <t>technik@ruwa-ag.ch</t>
  </si>
  <si>
    <t xml:space="preserve">Tel. +41 34 432 35 35 </t>
  </si>
  <si>
    <r>
      <t xml:space="preserve">Gewicht
</t>
    </r>
    <r>
      <rPr>
        <sz val="11"/>
        <color theme="1"/>
        <rFont val="Calibri"/>
        <family val="2"/>
        <scheme val="minor"/>
      </rPr>
      <t>[kg]</t>
    </r>
  </si>
  <si>
    <t>Biegen</t>
  </si>
  <si>
    <t>x</t>
  </si>
  <si>
    <t>a</t>
  </si>
  <si>
    <t>b</t>
  </si>
  <si>
    <t>c</t>
  </si>
  <si>
    <r>
      <t xml:space="preserve">Länge
</t>
    </r>
    <r>
      <rPr>
        <sz val="11"/>
        <color theme="1"/>
        <rFont val="Calibri"/>
        <family val="2"/>
        <scheme val="minor"/>
      </rPr>
      <t>[m]</t>
    </r>
  </si>
  <si>
    <t>amin</t>
  </si>
  <si>
    <t>Länge</t>
  </si>
  <si>
    <t>Breite</t>
  </si>
  <si>
    <t>kg</t>
  </si>
  <si>
    <t>B 257.48</t>
  </si>
  <si>
    <t>B 257.63</t>
  </si>
  <si>
    <t>B 335.39</t>
  </si>
  <si>
    <t>B 335.48</t>
  </si>
  <si>
    <t>B 335.54</t>
  </si>
  <si>
    <t>B 335.63</t>
  </si>
  <si>
    <t>B 424.48</t>
  </si>
  <si>
    <t>B 424.54</t>
  </si>
  <si>
    <t>B 424.63</t>
  </si>
  <si>
    <t>B 524.48</t>
  </si>
  <si>
    <t>B 524.54</t>
  </si>
  <si>
    <t>B 524.63</t>
  </si>
  <si>
    <t>B 754.63</t>
  </si>
  <si>
    <t>W 257.25</t>
  </si>
  <si>
    <t>W 335.25</t>
  </si>
  <si>
    <t>W 424.25</t>
  </si>
  <si>
    <t>W 524.25</t>
  </si>
  <si>
    <t>W 257.27</t>
  </si>
  <si>
    <t>W 335.27</t>
  </si>
  <si>
    <t>W 424.27</t>
  </si>
  <si>
    <t>W 524.27</t>
  </si>
  <si>
    <t>W 257.32</t>
  </si>
  <si>
    <t>W 335.32</t>
  </si>
  <si>
    <t>W 424.32</t>
  </si>
  <si>
    <t>K 188</t>
  </si>
  <si>
    <t>K 335</t>
  </si>
  <si>
    <t>K 196</t>
  </si>
  <si>
    <t>K 283</t>
  </si>
  <si>
    <t>Z 248.5</t>
  </si>
  <si>
    <t>Z 248.6</t>
  </si>
  <si>
    <t>Z 348.5</t>
  </si>
  <si>
    <t>Z 348.6</t>
  </si>
  <si>
    <t>Z 442.5</t>
  </si>
  <si>
    <t>Z 442.6</t>
  </si>
  <si>
    <t>Z 558.5</t>
  </si>
  <si>
    <t>Z 558.6</t>
  </si>
  <si>
    <t>HX 335.51</t>
  </si>
  <si>
    <t>HX 335.63</t>
  </si>
  <si>
    <t>HX 424.51</t>
  </si>
  <si>
    <t>HX 424.63</t>
  </si>
  <si>
    <t>HX 523.51</t>
  </si>
  <si>
    <t>HX 523.63</t>
  </si>
  <si>
    <t>HW 335</t>
  </si>
  <si>
    <t>WS 250</t>
  </si>
  <si>
    <t>WS 330</t>
  </si>
  <si>
    <t>WR 420</t>
  </si>
  <si>
    <t>UNI 330</t>
  </si>
  <si>
    <t>UNI 420</t>
  </si>
  <si>
    <t>Anschlusssysteme</t>
  </si>
  <si>
    <r>
      <t xml:space="preserve">B
</t>
    </r>
    <r>
      <rPr>
        <sz val="11"/>
        <color theme="1"/>
        <rFont val="Calibri"/>
        <family val="2"/>
        <scheme val="minor"/>
      </rPr>
      <t>[mm]</t>
    </r>
  </si>
  <si>
    <r>
      <t xml:space="preserve">L
</t>
    </r>
    <r>
      <rPr>
        <sz val="11"/>
        <color theme="1"/>
        <rFont val="Calibri"/>
        <family val="2"/>
        <scheme val="minor"/>
      </rPr>
      <t>[mm]</t>
    </r>
  </si>
  <si>
    <t>AA 250</t>
  </si>
  <si>
    <t>AA 330</t>
  </si>
  <si>
    <t>AA 420</t>
  </si>
  <si>
    <t>AAL 330</t>
  </si>
  <si>
    <t>AI 250</t>
  </si>
  <si>
    <t>AI 330</t>
  </si>
  <si>
    <t>GA 330</t>
  </si>
  <si>
    <t>GA 420</t>
  </si>
  <si>
    <t>GA 520</t>
  </si>
  <si>
    <t>GI 330</t>
  </si>
  <si>
    <t>GI 420</t>
  </si>
  <si>
    <t>AU 25/09</t>
  </si>
  <si>
    <t>AU 25/12</t>
  </si>
  <si>
    <t>AU 25/14</t>
  </si>
  <si>
    <t>AU 25/17</t>
  </si>
  <si>
    <t>AU 33/11</t>
  </si>
  <si>
    <t>AU 33/14</t>
  </si>
  <si>
    <t>AU 33/17</t>
  </si>
  <si>
    <t>AU 39/11</t>
  </si>
  <si>
    <t>AU 39/14</t>
  </si>
  <si>
    <t>AU 39/17</t>
  </si>
  <si>
    <t>AU 39/19</t>
  </si>
  <si>
    <t>AU 52/11</t>
  </si>
  <si>
    <t>AU 52/14</t>
  </si>
  <si>
    <t>AU 52/17</t>
  </si>
  <si>
    <t>AU 52/19</t>
  </si>
  <si>
    <t>AU 75/19</t>
  </si>
  <si>
    <t>AU 75/24</t>
  </si>
  <si>
    <t>amax</t>
  </si>
  <si>
    <t>bmin</t>
  </si>
  <si>
    <t>bmax</t>
  </si>
  <si>
    <t>B</t>
  </si>
  <si>
    <t>n</t>
  </si>
  <si>
    <t>j</t>
  </si>
  <si>
    <r>
      <t xml:space="preserve">amin
</t>
    </r>
    <r>
      <rPr>
        <sz val="11"/>
        <color theme="1"/>
        <rFont val="Calibri"/>
        <family val="2"/>
        <scheme val="minor"/>
      </rPr>
      <t>[mm]</t>
    </r>
  </si>
  <si>
    <r>
      <t xml:space="preserve">bmin
</t>
    </r>
    <r>
      <rPr>
        <sz val="11"/>
        <color theme="1"/>
        <rFont val="Calibri"/>
        <family val="2"/>
        <scheme val="minor"/>
      </rPr>
      <t>[mm]</t>
    </r>
  </si>
  <si>
    <r>
      <t xml:space="preserve">bmax
</t>
    </r>
    <r>
      <rPr>
        <sz val="11"/>
        <color theme="1"/>
        <rFont val="Calibri"/>
        <family val="2"/>
        <scheme val="minor"/>
      </rPr>
      <t>[mm]</t>
    </r>
  </si>
  <si>
    <r>
      <t xml:space="preserve">amax
</t>
    </r>
    <r>
      <rPr>
        <sz val="11"/>
        <color theme="1"/>
        <rFont val="Calibri"/>
        <family val="2"/>
        <scheme val="minor"/>
      </rPr>
      <t>[mm]</t>
    </r>
  </si>
  <si>
    <r>
      <t xml:space="preserve">c
</t>
    </r>
    <r>
      <rPr>
        <sz val="11"/>
        <color theme="1"/>
        <rFont val="Calibri"/>
        <family val="2"/>
        <scheme val="minor"/>
      </rPr>
      <t>[mm]</t>
    </r>
  </si>
  <si>
    <r>
      <t xml:space="preserve">cmin
</t>
    </r>
    <r>
      <rPr>
        <sz val="11"/>
        <color theme="1"/>
        <rFont val="Calibri"/>
        <family val="2"/>
        <scheme val="minor"/>
      </rPr>
      <t>[mm]</t>
    </r>
  </si>
  <si>
    <r>
      <t xml:space="preserve">cmax
</t>
    </r>
    <r>
      <rPr>
        <sz val="11"/>
        <color theme="1"/>
        <rFont val="Calibri"/>
        <family val="2"/>
        <scheme val="minor"/>
      </rPr>
      <t>[mm]</t>
    </r>
  </si>
  <si>
    <t>X</t>
  </si>
  <si>
    <t>Y</t>
  </si>
  <si>
    <t>Pos.</t>
  </si>
  <si>
    <t>STÜBÜ</t>
  </si>
  <si>
    <t>Lagermatten</t>
  </si>
  <si>
    <t>STÜBÜ-100</t>
  </si>
  <si>
    <t>STÜBÜ-110</t>
  </si>
  <si>
    <t>STÜBÜ-120</t>
  </si>
  <si>
    <t>STÜBÜ-130</t>
  </si>
  <si>
    <t>STÜBÜ-140</t>
  </si>
  <si>
    <t>STÜBÜ-150</t>
  </si>
  <si>
    <t>STÜBÜ-160</t>
  </si>
  <si>
    <t>STÜBÜ-170</t>
  </si>
  <si>
    <t>STÜBÜ-180</t>
  </si>
  <si>
    <t>STÜBÜ-190</t>
  </si>
  <si>
    <t>STÜBÜ-200</t>
  </si>
  <si>
    <t>STÜBÜ-210</t>
  </si>
  <si>
    <t>STÜBÜ-220</t>
  </si>
  <si>
    <t>STÜBÜ-230</t>
  </si>
  <si>
    <t>STÜBÜ-240</t>
  </si>
  <si>
    <t>STÜBÜ-250</t>
  </si>
  <si>
    <t>STÜBÜ-260</t>
  </si>
  <si>
    <t>STÜBÜ-270</t>
  </si>
  <si>
    <t>STÜBÜ-280</t>
  </si>
  <si>
    <t>STÜBÜ-290</t>
  </si>
  <si>
    <t>STÜBÜ-300</t>
  </si>
  <si>
    <t>STÜBÜ-310</t>
  </si>
  <si>
    <t>STÜBÜ-320</t>
  </si>
  <si>
    <t>STÜBÜ-330</t>
  </si>
  <si>
    <t>STÜBÜ-340</t>
  </si>
  <si>
    <t>STÜBÜ-350</t>
  </si>
  <si>
    <t>STÜBÜ-360</t>
  </si>
  <si>
    <t>STÜBÜ-370</t>
  </si>
  <si>
    <t>STÜBÜ-380</t>
  </si>
  <si>
    <t>STÜBÜ-390</t>
  </si>
  <si>
    <t>STÜBÜ-400</t>
  </si>
  <si>
    <t>STÜBÜ-410</t>
  </si>
  <si>
    <t>STÜBÜ-420</t>
  </si>
  <si>
    <t>STÜBÜ-430</t>
  </si>
  <si>
    <t>STÜBÜ-440</t>
  </si>
  <si>
    <t>STÜBÜ-450</t>
  </si>
  <si>
    <t>STÜBÜ-460</t>
  </si>
  <si>
    <t>STÜBÜ-470</t>
  </si>
  <si>
    <t>STÜBÜ-480</t>
  </si>
  <si>
    <t>STÜBÜ-490</t>
  </si>
  <si>
    <t>STÜBÜ-500</t>
  </si>
  <si>
    <t>STÜBÜ-510</t>
  </si>
  <si>
    <t>STÜBÜ-520</t>
  </si>
  <si>
    <t>STÜBÜ-530</t>
  </si>
  <si>
    <t>STÜBÜ-540</t>
  </si>
  <si>
    <t>STÜBÜ-550</t>
  </si>
  <si>
    <t>STÜBÜ-560</t>
  </si>
  <si>
    <t>STÜBÜ-570</t>
  </si>
  <si>
    <t>STÜBÜ-580</t>
  </si>
  <si>
    <t>STÜBÜ-590</t>
  </si>
  <si>
    <t>STÜBÜ-600</t>
  </si>
  <si>
    <t>STÜBÜ-610</t>
  </si>
  <si>
    <t>STÜBÜ-620</t>
  </si>
  <si>
    <t>STÜBÜ-630</t>
  </si>
  <si>
    <t>STÜBÜ-640</t>
  </si>
  <si>
    <t>STÜBÜ-650</t>
  </si>
  <si>
    <t>STÜBÜ-660</t>
  </si>
  <si>
    <t>STÜBÜ-670</t>
  </si>
  <si>
    <t>STÜBÜ-680</t>
  </si>
  <si>
    <t>STÜBÜ-690</t>
  </si>
  <si>
    <t>STÜBÜ-700</t>
  </si>
  <si>
    <t>STÜBÜ-710</t>
  </si>
  <si>
    <t>STÜBÜ-720</t>
  </si>
  <si>
    <t>STÜBÜ-730</t>
  </si>
  <si>
    <t>STÜBÜ-740</t>
  </si>
  <si>
    <t>STÜBÜ-750</t>
  </si>
  <si>
    <t>STÜBÜ-760</t>
  </si>
  <si>
    <t>STÜBÜ-770</t>
  </si>
  <si>
    <t>STÜBÜ-780</t>
  </si>
  <si>
    <t>STÜBÜ-790</t>
  </si>
  <si>
    <t>STÜBÜ-800</t>
  </si>
  <si>
    <t>STÜBÜ-810</t>
  </si>
  <si>
    <t>STÜBÜ-820</t>
  </si>
  <si>
    <t>STÜBÜ-830</t>
  </si>
  <si>
    <t>STÜBÜ-840</t>
  </si>
  <si>
    <t>STÜBÜ-850</t>
  </si>
  <si>
    <t>STÜBÜ-860</t>
  </si>
  <si>
    <t>STÜBÜ-870</t>
  </si>
  <si>
    <t>STÜBÜ-880</t>
  </si>
  <si>
    <t>STÜBÜ-890</t>
  </si>
  <si>
    <t>STÜBÜ-900</t>
  </si>
  <si>
    <t>STÜBÜ-910</t>
  </si>
  <si>
    <t>STÜBÜ-920</t>
  </si>
  <si>
    <t>STÜBÜ-930</t>
  </si>
  <si>
    <t>STÜBÜ-940</t>
  </si>
  <si>
    <t>STÜBÜ-950</t>
  </si>
  <si>
    <t>Schnittrichtung</t>
  </si>
  <si>
    <t>q1 / l1</t>
  </si>
  <si>
    <t>Richtung</t>
  </si>
  <si>
    <t>q2 / l2</t>
  </si>
  <si>
    <t>qL / lL</t>
  </si>
  <si>
    <t>Q</t>
  </si>
  <si>
    <t>L</t>
  </si>
  <si>
    <t>q1</t>
  </si>
  <si>
    <t>q2</t>
  </si>
  <si>
    <t>qL</t>
  </si>
  <si>
    <t>l1</t>
  </si>
  <si>
    <t>l2</t>
  </si>
  <si>
    <t>lL</t>
  </si>
  <si>
    <r>
      <t xml:space="preserve">Plan de coupe N°*: </t>
    </r>
    <r>
      <rPr>
        <i/>
        <sz val="11"/>
        <color theme="1"/>
        <rFont val="Calibri"/>
        <family val="2"/>
        <scheme val="minor"/>
      </rPr>
      <t>(*obligatoire)</t>
    </r>
  </si>
  <si>
    <t>N° de plan:</t>
  </si>
  <si>
    <t>Dessiné:</t>
  </si>
  <si>
    <t>Date:</t>
  </si>
  <si>
    <t>Verifié:</t>
  </si>
  <si>
    <t>Date de livraison:</t>
  </si>
  <si>
    <t>Bureau d'ingénieur*:</t>
  </si>
  <si>
    <t>Chantier*:</t>
  </si>
  <si>
    <t>Element*:</t>
  </si>
  <si>
    <t>Interlocateur chantier*:</t>
  </si>
  <si>
    <t>Téléphone chantier*:</t>
  </si>
  <si>
    <t>Enterprise de construction*:</t>
  </si>
  <si>
    <t>Adresse de livraison*:</t>
  </si>
  <si>
    <t>Remarques:</t>
  </si>
  <si>
    <t>N° objet RUWA:</t>
  </si>
  <si>
    <t>Plan de coupe N°:</t>
  </si>
  <si>
    <t>TREILLIS DE STOCK</t>
  </si>
  <si>
    <r>
      <t>Type</t>
    </r>
    <r>
      <rPr>
        <sz val="9"/>
        <color theme="1"/>
        <rFont val="Calibri"/>
        <family val="2"/>
        <scheme val="minor"/>
      </rPr>
      <t xml:space="preserve"> (3)</t>
    </r>
  </si>
  <si>
    <r>
      <t xml:space="preserve">Quantité 
</t>
    </r>
    <r>
      <rPr>
        <sz val="11"/>
        <color theme="1"/>
        <rFont val="Calibri"/>
        <family val="2"/>
        <scheme val="minor"/>
      </rPr>
      <t>[pce]</t>
    </r>
  </si>
  <si>
    <r>
      <t xml:space="preserve">Poids
total
</t>
    </r>
    <r>
      <rPr>
        <sz val="11"/>
        <color theme="1"/>
        <rFont val="Calibri"/>
        <family val="2"/>
        <scheme val="minor"/>
      </rPr>
      <t>[kg]</t>
    </r>
  </si>
  <si>
    <r>
      <t xml:space="preserve">coupé
</t>
    </r>
    <r>
      <rPr>
        <sz val="9"/>
        <color theme="1"/>
        <rFont val="Calibri"/>
        <family val="2"/>
        <scheme val="minor"/>
      </rPr>
      <t>(1)</t>
    </r>
  </si>
  <si>
    <r>
      <t xml:space="preserve">plié
</t>
    </r>
    <r>
      <rPr>
        <sz val="9"/>
        <color theme="1"/>
        <rFont val="Calibri"/>
        <family val="2"/>
        <scheme val="minor"/>
      </rPr>
      <t>(1) (2)</t>
    </r>
  </si>
  <si>
    <r>
      <t xml:space="preserve">Poids total </t>
    </r>
    <r>
      <rPr>
        <sz val="11"/>
        <color theme="1"/>
        <rFont val="Calibri"/>
        <family val="2"/>
        <scheme val="minor"/>
      </rPr>
      <t>[kg]</t>
    </r>
  </si>
  <si>
    <t>Nombre positions treillis</t>
  </si>
  <si>
    <t>Type</t>
  </si>
  <si>
    <r>
      <t xml:space="preserve">Quantité 
</t>
    </r>
    <r>
      <rPr>
        <sz val="11"/>
        <color theme="1"/>
        <rFont val="Calibri"/>
        <family val="2"/>
        <scheme val="minor"/>
      </rPr>
      <t>[m]</t>
    </r>
  </si>
  <si>
    <r>
      <rPr>
        <b/>
        <sz val="11"/>
        <color theme="1"/>
        <rFont val="Calibri"/>
        <family val="2"/>
        <scheme val="minor"/>
      </rPr>
      <t>Pliage suppl.
(AAL, AI, GI)</t>
    </r>
    <r>
      <rPr>
        <sz val="11"/>
        <color theme="1"/>
        <rFont val="Calibri"/>
        <family val="2"/>
        <charset val="238"/>
        <scheme val="minor"/>
      </rPr>
      <t xml:space="preserve"> [mm]</t>
    </r>
    <r>
      <rPr>
        <sz val="11"/>
        <color theme="1"/>
        <rFont val="Calibri"/>
        <family val="2"/>
        <scheme val="minor"/>
      </rPr>
      <t xml:space="preserve"> </t>
    </r>
    <r>
      <rPr>
        <sz val="9"/>
        <color theme="1"/>
        <rFont val="Calibri"/>
        <family val="2"/>
        <scheme val="minor"/>
      </rPr>
      <t>(2)</t>
    </r>
  </si>
  <si>
    <r>
      <rPr>
        <b/>
        <sz val="11"/>
        <color theme="1"/>
        <rFont val="Calibri"/>
        <family val="2"/>
        <scheme val="minor"/>
      </rPr>
      <t xml:space="preserve">Pliage sup-plémentaire </t>
    </r>
    <r>
      <rPr>
        <sz val="11"/>
        <color theme="1"/>
        <rFont val="Calibri"/>
        <family val="2"/>
        <charset val="238"/>
        <scheme val="minor"/>
      </rPr>
      <t>[mm]</t>
    </r>
    <r>
      <rPr>
        <sz val="9"/>
        <color theme="1"/>
        <rFont val="Calibri"/>
        <family val="2"/>
        <scheme val="minor"/>
      </rPr>
      <t xml:space="preserve"> (2)</t>
    </r>
  </si>
  <si>
    <t>SI VOUS AVEZ DES QUESTIONS SUR LE PLAN DE COUPE OU NOS PRODUITS TREILLIS, VEUILLEZ CONTACTER NOS INGÉNIEURS.</t>
  </si>
  <si>
    <t>PANIERS DE SUPPORT SUNO / SUNO-mini / KUFU / KUFU-mini / STÜBÜ</t>
  </si>
  <si>
    <r>
      <t xml:space="preserve">Quantité
</t>
    </r>
    <r>
      <rPr>
        <sz val="10"/>
        <color theme="1"/>
        <rFont val="Calibri"/>
        <family val="2"/>
        <scheme val="minor"/>
      </rPr>
      <t>[pce]</t>
    </r>
  </si>
  <si>
    <r>
      <t xml:space="preserve">Hauter
</t>
    </r>
    <r>
      <rPr>
        <sz val="10"/>
        <color theme="1"/>
        <rFont val="Calibri"/>
        <family val="2"/>
        <scheme val="minor"/>
      </rPr>
      <t>[cm]</t>
    </r>
  </si>
  <si>
    <r>
      <t xml:space="preserve">Longueur
 totale </t>
    </r>
    <r>
      <rPr>
        <sz val="10"/>
        <color theme="1"/>
        <rFont val="Calibri"/>
        <family val="2"/>
        <scheme val="minor"/>
      </rPr>
      <t>[m]</t>
    </r>
  </si>
  <si>
    <r>
      <t xml:space="preserve">Pieds
</t>
    </r>
    <r>
      <rPr>
        <sz val="10"/>
        <color theme="1"/>
        <rFont val="Calibri"/>
        <family val="2"/>
        <scheme val="minor"/>
      </rPr>
      <t>[DK]</t>
    </r>
  </si>
  <si>
    <t>Accessoires</t>
  </si>
  <si>
    <t>Besoins d'accessoires</t>
  </si>
  <si>
    <t>Ordre de remplissage</t>
  </si>
  <si>
    <t>EXPLICATIONS</t>
  </si>
  <si>
    <t>LÉGENDE</t>
  </si>
  <si>
    <t>Champs obligatoires</t>
  </si>
  <si>
    <t>Choix libre</t>
  </si>
  <si>
    <t>Pas le libre choix</t>
  </si>
  <si>
    <t>Demande de prix</t>
  </si>
  <si>
    <t>Commandes</t>
  </si>
  <si>
    <t>Conseils techniques</t>
  </si>
  <si>
    <r>
      <t xml:space="preserve">Quantité </t>
    </r>
    <r>
      <rPr>
        <sz val="11"/>
        <color theme="1"/>
        <rFont val="Calibri"/>
        <family val="2"/>
        <scheme val="minor"/>
      </rPr>
      <t>[pce]</t>
    </r>
  </si>
  <si>
    <r>
      <t>Quantité</t>
    </r>
    <r>
      <rPr>
        <sz val="11"/>
        <color theme="1"/>
        <rFont val="Calibri"/>
        <family val="2"/>
        <scheme val="minor"/>
      </rPr>
      <t xml:space="preserve"> [pce]</t>
    </r>
  </si>
  <si>
    <t>Coupe direction</t>
  </si>
  <si>
    <r>
      <t xml:space="preserve">q1 ou l1
</t>
    </r>
    <r>
      <rPr>
        <sz val="10"/>
        <color theme="1"/>
        <rFont val="Calibri"/>
        <family val="2"/>
        <scheme val="minor"/>
      </rPr>
      <t>[mm]</t>
    </r>
  </si>
  <si>
    <r>
      <t xml:space="preserve">q2 ou l2
</t>
    </r>
    <r>
      <rPr>
        <sz val="10"/>
        <color theme="1"/>
        <rFont val="Calibri"/>
        <family val="2"/>
        <scheme val="minor"/>
      </rPr>
      <t>[mm]</t>
    </r>
  </si>
  <si>
    <r>
      <t xml:space="preserve">qL ou lL
</t>
    </r>
    <r>
      <rPr>
        <sz val="10"/>
        <color theme="1"/>
        <rFont val="Calibri"/>
        <family val="2"/>
        <scheme val="minor"/>
      </rPr>
      <t>[mm]</t>
    </r>
  </si>
  <si>
    <r>
      <t>PLAN DE COUPE POUR TREILLIS DE STOCK</t>
    </r>
    <r>
      <rPr>
        <b/>
        <sz val="10"/>
        <color theme="0"/>
        <rFont val="Calibri"/>
        <family val="2"/>
        <scheme val="minor"/>
      </rPr>
      <t xml:space="preserve"> </t>
    </r>
    <r>
      <rPr>
        <sz val="10"/>
        <color theme="0"/>
        <rFont val="Calibri"/>
        <family val="2"/>
        <scheme val="minor"/>
      </rPr>
      <t>(LES COUPES PEUVENT ÊTRE INSCRITES DANS DES TABLEAUX À DROITE</t>
    </r>
  </si>
  <si>
    <t>Coupe dans le sens transversal</t>
  </si>
  <si>
    <t>Distance coupe q1</t>
  </si>
  <si>
    <t>Distance coupe q2</t>
  </si>
  <si>
    <t>Distance coupe l1</t>
  </si>
  <si>
    <t>Distance coupe l2</t>
  </si>
  <si>
    <t>Longueur de coupe qL</t>
  </si>
  <si>
    <t>Longueur de coupe lL</t>
  </si>
  <si>
    <t>Coupe dans le sens de la longueur</t>
  </si>
  <si>
    <t>DONNEÉES DE COUPE POUR PLAN DE COUPE</t>
  </si>
  <si>
    <r>
      <t xml:space="preserve">Les </t>
    </r>
    <r>
      <rPr>
        <b/>
        <sz val="10"/>
        <color theme="1"/>
        <rFont val="Calibri"/>
        <family val="2"/>
        <scheme val="minor"/>
      </rPr>
      <t>treillis d'armature</t>
    </r>
    <r>
      <rPr>
        <sz val="10"/>
        <color theme="1"/>
        <rFont val="Calibri"/>
        <family val="2"/>
        <scheme val="minor"/>
      </rPr>
      <t xml:space="preserve"> sont la solution idéale si vous souhaitez planifier de manière rationnelle des surfaces plus importantes telles que des dalles, des plafonds ou des murs et les armer rapidement et simplement. Nous vous proposons un </t>
    </r>
    <r>
      <rPr>
        <b/>
        <sz val="10"/>
        <color theme="1"/>
        <rFont val="Calibri"/>
        <family val="2"/>
        <scheme val="minor"/>
      </rPr>
      <t>assortiment complet de treillis</t>
    </r>
    <r>
      <rPr>
        <sz val="10"/>
        <color theme="1"/>
        <rFont val="Calibri"/>
        <family val="2"/>
        <scheme val="minor"/>
      </rPr>
      <t xml:space="preserve"> au départ de notre entrepôt de Sumiswald. Avec l'assortiment en stock, vous avez </t>
    </r>
    <r>
      <rPr>
        <b/>
        <sz val="10"/>
        <color theme="1"/>
        <rFont val="Calibri"/>
        <family val="2"/>
        <scheme val="minor"/>
      </rPr>
      <t xml:space="preserve">moins de frais de coupe et une adaptation optimale </t>
    </r>
    <r>
      <rPr>
        <sz val="10"/>
        <color theme="1"/>
        <rFont val="Calibri"/>
        <family val="2"/>
        <scheme val="minor"/>
      </rPr>
      <t xml:space="preserve">aux éléments de construction. Les treillis en stock peuvent être </t>
    </r>
    <r>
      <rPr>
        <b/>
        <sz val="10"/>
        <color theme="1"/>
        <rFont val="Calibri"/>
        <family val="2"/>
        <scheme val="minor"/>
      </rPr>
      <t>coupés selon le plan de coupe</t>
    </r>
    <r>
      <rPr>
        <sz val="10"/>
        <color theme="1"/>
        <rFont val="Calibri"/>
        <family val="2"/>
        <scheme val="minor"/>
      </rPr>
      <t>.</t>
    </r>
    <r>
      <rPr>
        <sz val="10"/>
        <color theme="1"/>
        <rFont val="Calibri"/>
        <family val="2"/>
        <charset val="238"/>
        <scheme val="minor"/>
      </rPr>
      <t xml:space="preserve">
</t>
    </r>
    <r>
      <rPr>
        <b/>
        <sz val="10"/>
        <color theme="1"/>
        <rFont val="Calibri"/>
        <family val="2"/>
        <scheme val="minor"/>
      </rPr>
      <t xml:space="preserve">Traitement découpe
</t>
    </r>
    <r>
      <rPr>
        <sz val="10"/>
        <color theme="1"/>
        <rFont val="Calibri"/>
        <family val="2"/>
        <scheme val="minor"/>
      </rPr>
      <t>Les treillis peuvent être découpés selon les prescriptions du concepteur. Veillez ici à ce qu’aucun fil ne tombe dans les arêtes de coupe. En cas de découpe d’une grande quantité de treillis ayant le même format, une solution avec treillis spéciaux peut s’avérer rentable.</t>
    </r>
  </si>
  <si>
    <t>AM 283</t>
  </si>
  <si>
    <t>AM 335</t>
  </si>
  <si>
    <t>AM 524</t>
  </si>
  <si>
    <t>AM 754</t>
  </si>
  <si>
    <t>AMV 283</t>
  </si>
  <si>
    <t>AMV 335</t>
  </si>
  <si>
    <t>AMV 524</t>
  </si>
  <si>
    <t>AMV 754</t>
  </si>
  <si>
    <t>FR
01-2023</t>
  </si>
  <si>
    <r>
      <t xml:space="preserve">(1) Si les treillis sont </t>
    </r>
    <r>
      <rPr>
        <b/>
        <sz val="9"/>
        <rFont val="Calibri"/>
        <family val="2"/>
        <scheme val="minor"/>
      </rPr>
      <t>plié ou coupé</t>
    </r>
    <r>
      <rPr>
        <sz val="9"/>
        <rFont val="Calibri"/>
        <family val="2"/>
        <scheme val="minor"/>
      </rPr>
      <t xml:space="preserve">, veuillez compléter le plan de coupe
(2) </t>
    </r>
    <r>
      <rPr>
        <b/>
        <sz val="9"/>
        <rFont val="Calibri"/>
        <family val="2"/>
        <scheme val="minor"/>
      </rPr>
      <t>Longueur de bord de pliage</t>
    </r>
    <r>
      <rPr>
        <sz val="9"/>
        <rFont val="Calibri"/>
        <family val="2"/>
        <scheme val="minor"/>
      </rPr>
      <t xml:space="preserve"> max. 5.00 m | </t>
    </r>
    <r>
      <rPr>
        <b/>
        <sz val="9"/>
        <rFont val="Calibri"/>
        <family val="2"/>
        <scheme val="minor"/>
      </rPr>
      <t xml:space="preserve">Largeur de courbure </t>
    </r>
    <r>
      <rPr>
        <sz val="9"/>
        <rFont val="Calibri"/>
        <family val="2"/>
        <scheme val="minor"/>
      </rPr>
      <t xml:space="preserve">max. 3.00 m | </t>
    </r>
    <r>
      <rPr>
        <b/>
        <sz val="9"/>
        <rFont val="Calibri"/>
        <family val="2"/>
        <scheme val="minor"/>
      </rPr>
      <t>Diamètre du mandrin</t>
    </r>
    <r>
      <rPr>
        <sz val="9"/>
        <rFont val="Calibri"/>
        <family val="2"/>
        <scheme val="minor"/>
      </rPr>
      <t xml:space="preserve"> en règle générale d</t>
    </r>
    <r>
      <rPr>
        <vertAlign val="subscript"/>
        <sz val="9"/>
        <rFont val="Calibri"/>
        <family val="2"/>
        <scheme val="minor"/>
      </rPr>
      <t>3</t>
    </r>
    <r>
      <rPr>
        <sz val="9"/>
        <rFont val="Calibri"/>
        <family val="2"/>
        <scheme val="minor"/>
      </rPr>
      <t xml:space="preserve"> = 4ø | Pas de fils dans la zone du mandrin de pliage
(3) </t>
    </r>
    <r>
      <rPr>
        <b/>
        <sz val="9"/>
        <rFont val="Calibri"/>
        <family val="2"/>
        <scheme val="minor"/>
      </rPr>
      <t>UNI 330 et UNI 420</t>
    </r>
    <r>
      <rPr>
        <sz val="9"/>
        <rFont val="Calibri"/>
        <family val="2"/>
        <scheme val="minor"/>
      </rPr>
      <t>: Production uniquement sur commande</t>
    </r>
  </si>
  <si>
    <t>sans</t>
  </si>
  <si>
    <t>avec</t>
  </si>
  <si>
    <t>FORWA 2000  SYSTÈMES DE RACCORDEMENT</t>
  </si>
  <si>
    <t>ARTEC 500 PLIAGE SUPPLÉMENTAIRE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</si>
</sst>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
    <numFmt numFmtId="165" formatCode="#.00;;;@"/>
    <numFmt numFmtId="166" formatCode="0.000"/>
    <numFmt numFmtId="167" formatCode="#\ &quot;Stk.&quot;"/>
    <numFmt numFmtId="168" formatCode="#\ &quot;m&quot;"/>
    <numFmt numFmtId="169" formatCode="#\ &quot;kg&quot;"/>
    <numFmt numFmtId="170" formatCode="&quot;B=&quot;\ #\'###\ &quot;mm&quot;"/>
    <numFmt numFmtId="171" formatCode="&quot;L=&quot;\ #\'###\ &quot;mm&quot;"/>
  </numFmts>
  <fonts count="44"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rgb="FF9C0006"/>
      <name val="Calibri"/>
      <family val="2"/>
      <charset val="238"/>
      <scheme val="minor"/>
    </font>
    <font>
      <sz val="11"/>
      <color rgb="FF006100"/>
      <name val="Calibri"/>
      <family val="2"/>
      <charset val="238"/>
      <scheme val="minor"/>
    </font>
    <font>
      <sz val="11"/>
      <name val="Calibri"/>
      <family val="2"/>
      <charset val="238"/>
      <scheme val="minor"/>
    </font>
    <font>
      <b/>
      <sz val="11"/>
      <color rgb="FFC00000"/>
      <name val="Calibri"/>
      <family val="2"/>
      <scheme val="minor"/>
    </font>
    <font>
      <sz val="9"/>
      <color theme="1"/>
      <name val="Calibri"/>
      <family val="2"/>
      <scheme val="minor"/>
    </font>
    <font>
      <sz val="20"/>
      <color theme="1"/>
      <name val="DaxMedium"/>
    </font>
    <font>
      <sz val="10"/>
      <color theme="1"/>
      <name val="Calibri"/>
      <family val="2"/>
      <scheme val="minor"/>
    </font>
    <font>
      <sz val="10"/>
      <name val="Arial"/>
      <family val="2"/>
    </font>
    <font>
      <i/>
      <sz val="10"/>
      <color theme="1"/>
      <name val="Calibri"/>
      <family val="2"/>
      <scheme val="minor"/>
    </font>
    <font>
      <b/>
      <sz val="20"/>
      <color theme="1"/>
      <name val="Calibri"/>
      <family val="2"/>
      <scheme val="minor"/>
    </font>
    <font>
      <u/>
      <sz val="11"/>
      <color theme="10"/>
      <name val="Calibri"/>
      <family val="2"/>
      <scheme val="minor"/>
    </font>
    <font>
      <sz val="11"/>
      <name val="Calibri"/>
      <family val="2"/>
      <scheme val="minor"/>
    </font>
    <font>
      <sz val="11"/>
      <color rgb="FF9C6500"/>
      <name val="Calibri"/>
      <family val="2"/>
      <charset val="238"/>
      <scheme val="minor"/>
    </font>
    <font>
      <b/>
      <sz val="14"/>
      <color theme="1"/>
      <name val="Calibri"/>
      <family val="2"/>
      <scheme val="minor"/>
    </font>
    <font>
      <b/>
      <sz val="12"/>
      <color theme="0"/>
      <name val="Calibri"/>
      <family val="2"/>
      <scheme val="minor"/>
    </font>
    <font>
      <b/>
      <sz val="12"/>
      <color rgb="FF00B050"/>
      <name val="Calibri"/>
      <family val="2"/>
      <scheme val="minor"/>
    </font>
    <font>
      <sz val="8"/>
      <color theme="0" tint="-0.499984740745262"/>
      <name val="Calibri"/>
      <family val="2"/>
      <scheme val="minor"/>
    </font>
    <font>
      <b/>
      <sz val="11"/>
      <color theme="0"/>
      <name val="Calibri"/>
      <family val="2"/>
      <scheme val="minor"/>
    </font>
    <font>
      <sz val="11"/>
      <color theme="0"/>
      <name val="Calibri"/>
      <family val="2"/>
      <scheme val="minor"/>
    </font>
    <font>
      <sz val="9"/>
      <name val="Calibri"/>
      <family val="2"/>
      <scheme val="minor"/>
    </font>
    <font>
      <b/>
      <sz val="9"/>
      <name val="Calibri"/>
      <family val="2"/>
      <scheme val="minor"/>
    </font>
    <font>
      <vertAlign val="subscript"/>
      <sz val="9"/>
      <name val="Calibri"/>
      <family val="2"/>
      <scheme val="minor"/>
    </font>
    <font>
      <b/>
      <sz val="12"/>
      <color theme="4"/>
      <name val="Calibri"/>
      <family val="2"/>
      <scheme val="minor"/>
    </font>
    <font>
      <sz val="10"/>
      <color theme="1"/>
      <name val="Calibri"/>
      <family val="2"/>
      <charset val="238"/>
      <scheme val="minor"/>
    </font>
    <font>
      <b/>
      <sz val="9"/>
      <color theme="1"/>
      <name val="Calibri"/>
      <family val="2"/>
      <scheme val="minor"/>
    </font>
    <font>
      <b/>
      <sz val="10"/>
      <color theme="1"/>
      <name val="Calibri"/>
      <family val="2"/>
      <scheme val="minor"/>
    </font>
    <font>
      <i/>
      <sz val="11"/>
      <color theme="1"/>
      <name val="Calibri"/>
      <family val="2"/>
      <scheme val="minor"/>
    </font>
    <font>
      <b/>
      <sz val="10"/>
      <color theme="0"/>
      <name val="Calibri"/>
      <family val="2"/>
      <scheme val="minor"/>
    </font>
    <font>
      <sz val="10"/>
      <color theme="0"/>
      <name val="Calibri"/>
      <family val="2"/>
      <scheme val="minor"/>
    </font>
  </fonts>
  <fills count="11">
    <fill>
      <patternFill patternType="none"/>
    </fill>
    <fill>
      <patternFill patternType="gray125"/>
    </fill>
    <fill>
      <patternFill patternType="solid">
        <fgColor rgb="FFFFC7CE"/>
      </patternFill>
    </fill>
    <fill>
      <patternFill patternType="solid">
        <fgColor rgb="FFC6EFCE"/>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EB9C"/>
      </patternFill>
    </fill>
    <fill>
      <patternFill patternType="solid">
        <fgColor rgb="FF5EE0FE"/>
        <bgColor indexed="64"/>
      </patternFill>
    </fill>
    <fill>
      <patternFill patternType="solid">
        <fgColor rgb="FFACEEFE"/>
        <bgColor indexed="64"/>
      </patternFill>
    </fill>
    <fill>
      <patternFill patternType="solid">
        <fgColor theme="0" tint="-0.499984740745262"/>
        <bgColor indexed="64"/>
      </patternFill>
    </fill>
    <fill>
      <patternFill patternType="solid">
        <fgColor rgb="FFFFEB9C"/>
        <bgColor indexed="64"/>
      </patternFill>
    </fill>
  </fills>
  <borders count="73">
    <border>
      <left/>
      <right/>
      <top/>
      <bottom/>
      <diagonal/>
    </border>
    <border>
      <left/>
      <right/>
      <top style="thin">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ck">
        <color theme="0"/>
      </left>
      <right/>
      <top/>
      <bottom/>
      <diagonal/>
    </border>
    <border>
      <left/>
      <right style="thick">
        <color theme="0"/>
      </right>
      <top/>
      <bottom/>
      <diagonal/>
    </border>
    <border>
      <left style="medium">
        <color theme="0"/>
      </left>
      <right/>
      <top/>
      <bottom/>
      <diagonal/>
    </border>
    <border>
      <left/>
      <right style="medium">
        <color theme="0"/>
      </right>
      <top/>
      <bottom/>
      <diagonal/>
    </border>
    <border>
      <left/>
      <right/>
      <top/>
      <bottom style="medium">
        <color theme="0"/>
      </bottom>
      <diagonal/>
    </border>
    <border>
      <left/>
      <right/>
      <top/>
      <bottom style="thin">
        <color auto="1"/>
      </bottom>
      <diagonal/>
    </border>
    <border>
      <left/>
      <right style="medium">
        <color theme="0"/>
      </right>
      <top/>
      <bottom style="thin">
        <color indexed="64"/>
      </bottom>
      <diagonal/>
    </border>
    <border>
      <left style="medium">
        <color theme="0"/>
      </left>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theme="0"/>
      </right>
      <top style="medium">
        <color theme="0"/>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theme="0"/>
      </left>
      <right/>
      <top style="medium">
        <color theme="0"/>
      </top>
      <bottom style="thin">
        <color indexed="64"/>
      </bottom>
      <diagonal/>
    </border>
    <border>
      <left style="hair">
        <color auto="1"/>
      </left>
      <right/>
      <top style="hair">
        <color auto="1"/>
      </top>
      <bottom style="hair">
        <color auto="1"/>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0"/>
      </left>
      <right/>
      <top style="medium">
        <color theme="0"/>
      </top>
      <bottom/>
      <diagonal/>
    </border>
    <border>
      <left style="hair">
        <color indexed="64"/>
      </left>
      <right style="hair">
        <color indexed="64"/>
      </right>
      <top style="thin">
        <color auto="1"/>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theme="0"/>
      </right>
      <top style="medium">
        <color theme="0"/>
      </top>
      <bottom/>
      <diagonal/>
    </border>
    <border>
      <left/>
      <right style="medium">
        <color theme="0"/>
      </right>
      <top style="thin">
        <color indexed="64"/>
      </top>
      <bottom style="thin">
        <color indexed="64"/>
      </bottom>
      <diagonal/>
    </border>
    <border>
      <left/>
      <right/>
      <top style="hair">
        <color indexed="64"/>
      </top>
      <bottom style="thin">
        <color indexed="64"/>
      </bottom>
      <diagonal/>
    </border>
    <border>
      <left/>
      <right/>
      <top style="thin">
        <color auto="1"/>
      </top>
      <bottom style="hair">
        <color indexed="64"/>
      </bottom>
      <diagonal/>
    </border>
    <border>
      <left style="medium">
        <color theme="0"/>
      </left>
      <right/>
      <top style="thin">
        <color indexed="64"/>
      </top>
      <bottom style="thin">
        <color auto="1"/>
      </bottom>
      <diagonal/>
    </border>
    <border>
      <left/>
      <right/>
      <top style="thin">
        <color indexed="64"/>
      </top>
      <bottom style="medium">
        <color theme="0"/>
      </bottom>
      <diagonal/>
    </border>
    <border>
      <left style="medium">
        <color theme="0"/>
      </left>
      <right style="medium">
        <color theme="0"/>
      </right>
      <top style="medium">
        <color theme="0"/>
      </top>
      <bottom style="thin">
        <color auto="1"/>
      </bottom>
      <diagonal/>
    </border>
    <border>
      <left/>
      <right style="medium">
        <color theme="0"/>
      </right>
      <top style="thin">
        <color indexed="64"/>
      </top>
      <bottom style="medium">
        <color theme="0"/>
      </bottom>
      <diagonal/>
    </border>
    <border>
      <left style="medium">
        <color theme="0"/>
      </left>
      <right style="medium">
        <color theme="0"/>
      </right>
      <top style="thin">
        <color indexed="64"/>
      </top>
      <bottom style="medium">
        <color theme="0"/>
      </bottom>
      <diagonal/>
    </border>
    <border>
      <left style="medium">
        <color theme="0"/>
      </left>
      <right/>
      <top style="thin">
        <color indexed="64"/>
      </top>
      <bottom style="medium">
        <color theme="0"/>
      </bottom>
      <diagonal/>
    </border>
    <border>
      <left style="medium">
        <color theme="0"/>
      </left>
      <right/>
      <top style="thin">
        <color indexed="64"/>
      </top>
      <bottom/>
      <diagonal/>
    </border>
    <border>
      <left style="thin">
        <color indexed="64"/>
      </left>
      <right/>
      <top style="thin">
        <color indexed="64"/>
      </top>
      <bottom/>
      <diagonal/>
    </border>
    <border>
      <left/>
      <right style="medium">
        <color theme="0"/>
      </right>
      <top style="thin">
        <color indexed="64"/>
      </top>
      <bottom/>
      <diagonal/>
    </border>
    <border>
      <left/>
      <right style="medium">
        <color theme="0"/>
      </right>
      <top/>
      <bottom style="medium">
        <color theme="0"/>
      </bottom>
      <diagonal/>
    </border>
    <border>
      <left style="medium">
        <color theme="0"/>
      </left>
      <right/>
      <top/>
      <bottom style="medium">
        <color theme="0"/>
      </bottom>
      <diagonal/>
    </border>
    <border>
      <left/>
      <right/>
      <top style="medium">
        <color theme="0"/>
      </top>
      <bottom style="thin">
        <color auto="1"/>
      </bottom>
      <diagonal/>
    </border>
    <border>
      <left style="medium">
        <color theme="0"/>
      </left>
      <right style="medium">
        <color theme="0"/>
      </right>
      <top style="thin">
        <color indexed="64"/>
      </top>
      <bottom/>
      <diagonal/>
    </border>
    <border>
      <left style="medium">
        <color theme="0"/>
      </left>
      <right style="medium">
        <color theme="0"/>
      </right>
      <top/>
      <bottom/>
      <diagonal/>
    </border>
    <border>
      <left style="medium">
        <color theme="0"/>
      </left>
      <right style="medium">
        <color theme="0"/>
      </right>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hair">
        <color indexed="64"/>
      </left>
      <right style="hair">
        <color indexed="64"/>
      </right>
      <top/>
      <bottom style="thin">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thin">
        <color indexed="64"/>
      </top>
      <bottom style="double">
        <color indexed="64"/>
      </bottom>
      <diagonal/>
    </border>
    <border>
      <left/>
      <right/>
      <top style="double">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double">
        <color indexed="64"/>
      </top>
      <bottom/>
      <diagonal/>
    </border>
    <border>
      <left style="hair">
        <color indexed="64"/>
      </left>
      <right style="hair">
        <color indexed="64"/>
      </right>
      <top style="hair">
        <color indexed="64"/>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85">
    <xf numFmtId="0" fontId="0" fillId="0" borderId="0"/>
    <xf numFmtId="0" fontId="15" fillId="2" borderId="0" applyNumberFormat="0" applyBorder="0" applyAlignment="0" applyProtection="0"/>
    <xf numFmtId="0" fontId="16" fillId="3" borderId="0" applyNumberFormat="0" applyBorder="0" applyAlignment="0" applyProtection="0"/>
    <xf numFmtId="0" fontId="22" fillId="0" borderId="0"/>
    <xf numFmtId="0" fontId="13" fillId="0" borderId="0"/>
    <xf numFmtId="0" fontId="22" fillId="0" borderId="0"/>
    <xf numFmtId="0" fontId="1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5" fillId="0" borderId="0" applyNumberFormat="0" applyFill="0" applyBorder="0" applyAlignment="0" applyProtection="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7" fillId="6"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335">
    <xf numFmtId="0" fontId="0" fillId="0" borderId="0" xfId="0"/>
    <xf numFmtId="0" fontId="0" fillId="0" borderId="0" xfId="0" applyAlignment="1">
      <alignment horizontal="center" vertical="center"/>
    </xf>
    <xf numFmtId="0" fontId="0" fillId="0" borderId="0" xfId="0" applyAlignment="1" applyProtection="1"/>
    <xf numFmtId="0" fontId="0" fillId="0" borderId="0" xfId="0" applyFill="1" applyProtection="1"/>
    <xf numFmtId="0" fontId="0" fillId="0" borderId="0" xfId="0" applyBorder="1" applyAlignment="1" applyProtection="1"/>
    <xf numFmtId="0" fontId="0" fillId="0" borderId="0" xfId="0" applyFill="1" applyBorder="1" applyProtection="1"/>
    <xf numFmtId="0" fontId="0" fillId="0" borderId="9" xfId="0" applyBorder="1" applyProtection="1"/>
    <xf numFmtId="0" fontId="18" fillId="0" borderId="9" xfId="0" applyFont="1" applyBorder="1" applyAlignment="1" applyProtection="1">
      <alignment horizontal="center"/>
    </xf>
    <xf numFmtId="0" fontId="0" fillId="0" borderId="0" xfId="0" applyBorder="1" applyProtection="1"/>
    <xf numFmtId="0" fontId="20" fillId="0" borderId="0" xfId="0" applyFont="1" applyBorder="1" applyAlignment="1" applyProtection="1">
      <alignment vertical="center"/>
    </xf>
    <xf numFmtId="0" fontId="23" fillId="0" borderId="9" xfId="0" applyFont="1" applyBorder="1" applyAlignment="1" applyProtection="1">
      <alignment horizontal="center" vertical="center"/>
    </xf>
    <xf numFmtId="0" fontId="0" fillId="0" borderId="9" xfId="0" applyBorder="1" applyAlignment="1" applyProtection="1">
      <alignment horizontal="center" vertical="center"/>
    </xf>
    <xf numFmtId="164" fontId="0" fillId="0" borderId="9" xfId="0" applyNumberFormat="1" applyBorder="1" applyAlignment="1" applyProtection="1">
      <alignment horizontal="center" vertical="center"/>
    </xf>
    <xf numFmtId="0" fontId="17" fillId="0" borderId="9" xfId="0" applyFont="1" applyBorder="1" applyAlignment="1" applyProtection="1">
      <alignment horizontal="center" vertical="center"/>
    </xf>
    <xf numFmtId="0" fontId="14" fillId="4" borderId="0" xfId="0" applyFont="1" applyFill="1" applyBorder="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14" fillId="0" borderId="0" xfId="0" applyFont="1" applyFill="1" applyBorder="1" applyAlignment="1" applyProtection="1">
      <alignment vertical="center"/>
    </xf>
    <xf numFmtId="0" fontId="11" fillId="0" borderId="0" xfId="0" applyFont="1" applyFill="1" applyBorder="1" applyAlignment="1" applyProtection="1">
      <alignment horizontal="left" vertical="top" wrapText="1"/>
    </xf>
    <xf numFmtId="0" fontId="0" fillId="0" borderId="0" xfId="0" applyAlignment="1" applyProtection="1">
      <alignment horizontal="left" vertical="center" indent="1"/>
    </xf>
    <xf numFmtId="0" fontId="21" fillId="0" borderId="0" xfId="0" applyFont="1" applyFill="1" applyBorder="1" applyAlignment="1" applyProtection="1">
      <alignment vertical="top" wrapText="1"/>
    </xf>
    <xf numFmtId="0" fontId="0" fillId="0" borderId="0" xfId="0" applyBorder="1" applyAlignment="1" applyProtection="1">
      <alignment horizontal="left" vertical="center" indent="1"/>
    </xf>
    <xf numFmtId="0" fontId="19" fillId="0" borderId="0" xfId="0" applyFont="1" applyFill="1" applyBorder="1" applyAlignment="1" applyProtection="1">
      <alignment horizontal="left" vertical="center" wrapText="1" indent="1"/>
    </xf>
    <xf numFmtId="0" fontId="18" fillId="0" borderId="0" xfId="0" applyFont="1" applyFill="1" applyBorder="1" applyAlignment="1" applyProtection="1">
      <alignment vertical="center" wrapText="1"/>
    </xf>
    <xf numFmtId="0" fontId="19" fillId="0" borderId="0" xfId="0" applyFont="1" applyFill="1" applyBorder="1" applyAlignment="1" applyProtection="1">
      <alignment horizontal="left" vertical="center" wrapText="1"/>
    </xf>
    <xf numFmtId="0" fontId="14" fillId="0" borderId="0" xfId="0" applyFont="1" applyFill="1" applyBorder="1" applyAlignment="1" applyProtection="1">
      <alignment horizontal="center" vertical="center"/>
    </xf>
    <xf numFmtId="0" fontId="0" fillId="0" borderId="0" xfId="0" applyBorder="1" applyAlignment="1" applyProtection="1">
      <alignment horizontal="left" vertical="center"/>
    </xf>
    <xf numFmtId="0" fontId="0" fillId="0" borderId="0" xfId="0" applyBorder="1" applyAlignment="1" applyProtection="1">
      <alignment horizontal="left"/>
    </xf>
    <xf numFmtId="0" fontId="0" fillId="0" borderId="0" xfId="0" applyFill="1" applyBorder="1" applyAlignment="1" applyProtection="1">
      <alignment vertical="center"/>
    </xf>
    <xf numFmtId="0" fontId="10" fillId="0" borderId="0" xfId="0" applyFont="1" applyBorder="1" applyAlignment="1" applyProtection="1"/>
    <xf numFmtId="0" fontId="6" fillId="0" borderId="0" xfId="0" applyFont="1" applyBorder="1" applyAlignment="1" applyProtection="1">
      <alignment horizontal="left" vertical="center" indent="1"/>
    </xf>
    <xf numFmtId="0" fontId="10" fillId="0" borderId="0" xfId="0" applyFont="1" applyBorder="1" applyAlignment="1" applyProtection="1">
      <alignment horizontal="left" vertical="center"/>
    </xf>
    <xf numFmtId="0" fontId="10" fillId="0" borderId="0" xfId="0" applyFont="1" applyBorder="1" applyAlignment="1" applyProtection="1">
      <alignment vertical="center"/>
    </xf>
    <xf numFmtId="0" fontId="18" fillId="0" borderId="0" xfId="0" applyFont="1" applyFill="1" applyBorder="1" applyAlignment="1" applyProtection="1">
      <alignment horizontal="left" vertical="top" wrapText="1"/>
    </xf>
    <xf numFmtId="0" fontId="10" fillId="0" borderId="0" xfId="0" applyFont="1" applyBorder="1" applyAlignment="1" applyProtection="1">
      <alignment horizontal="left" vertical="center" indent="1"/>
    </xf>
    <xf numFmtId="0" fontId="5" fillId="0" borderId="0" xfId="0" applyFont="1" applyBorder="1" applyAlignment="1" applyProtection="1">
      <alignment horizontal="left" vertical="top" indent="2"/>
    </xf>
    <xf numFmtId="0" fontId="0" fillId="4" borderId="0" xfId="0" applyFill="1" applyAlignment="1" applyProtection="1">
      <alignment vertical="center"/>
    </xf>
    <xf numFmtId="0" fontId="0" fillId="0" borderId="0" xfId="0" applyProtection="1"/>
    <xf numFmtId="0" fontId="0" fillId="4" borderId="0" xfId="0" applyFill="1" applyBorder="1" applyAlignment="1" applyProtection="1">
      <alignment vertical="center"/>
    </xf>
    <xf numFmtId="0" fontId="3" fillId="0" borderId="0" xfId="0" applyFont="1" applyAlignment="1" applyProtection="1">
      <alignment vertical="center"/>
    </xf>
    <xf numFmtId="0" fontId="24" fillId="0" borderId="0" xfId="0" applyFont="1" applyBorder="1" applyAlignment="1" applyProtection="1">
      <alignment vertical="center"/>
    </xf>
    <xf numFmtId="0" fontId="14" fillId="4" borderId="29" xfId="0" applyFont="1" applyFill="1" applyBorder="1" applyAlignment="1" applyProtection="1">
      <alignment horizontal="center" vertical="center" wrapText="1"/>
    </xf>
    <xf numFmtId="0" fontId="14" fillId="4" borderId="22" xfId="0" applyFont="1" applyFill="1" applyBorder="1" applyAlignment="1" applyProtection="1">
      <alignment horizontal="center" vertical="center" wrapText="1"/>
    </xf>
    <xf numFmtId="0" fontId="0" fillId="8" borderId="25" xfId="0" applyFill="1" applyBorder="1" applyAlignment="1">
      <alignment horizontal="center" vertical="center"/>
    </xf>
    <xf numFmtId="0" fontId="23" fillId="0" borderId="0" xfId="0" applyFont="1" applyFill="1" applyBorder="1" applyAlignment="1" applyProtection="1">
      <alignment horizontal="left" vertical="center" indent="1"/>
    </xf>
    <xf numFmtId="0" fontId="0" fillId="0" borderId="0" xfId="0" applyFill="1" applyAlignment="1" applyProtection="1">
      <alignment vertical="center"/>
    </xf>
    <xf numFmtId="167" fontId="14" fillId="0" borderId="0" xfId="0" applyNumberFormat="1" applyFont="1" applyFill="1" applyBorder="1" applyAlignment="1" applyProtection="1">
      <alignment horizontal="center" vertical="center"/>
    </xf>
    <xf numFmtId="168" fontId="14" fillId="0" borderId="0" xfId="0" applyNumberFormat="1" applyFont="1" applyFill="1" applyBorder="1" applyAlignment="1" applyProtection="1">
      <alignment vertical="center"/>
    </xf>
    <xf numFmtId="169" fontId="14" fillId="0" borderId="0" xfId="0" applyNumberFormat="1" applyFont="1" applyFill="1" applyBorder="1" applyAlignment="1" applyProtection="1">
      <alignment vertical="center"/>
    </xf>
    <xf numFmtId="165" fontId="14" fillId="0" borderId="0" xfId="0" applyNumberFormat="1" applyFont="1" applyFill="1" applyBorder="1" applyAlignment="1" applyProtection="1">
      <alignment vertical="center"/>
    </xf>
    <xf numFmtId="0" fontId="14" fillId="4" borderId="36" xfId="0" applyFont="1" applyFill="1" applyBorder="1" applyAlignment="1" applyProtection="1">
      <alignment horizontal="center" vertical="center" wrapText="1"/>
    </xf>
    <xf numFmtId="0" fontId="26" fillId="0" borderId="30" xfId="0" applyFont="1" applyBorder="1" applyAlignment="1" applyProtection="1">
      <alignment horizontal="center" vertical="center"/>
    </xf>
    <xf numFmtId="0" fontId="3" fillId="0" borderId="0" xfId="0" applyFont="1" applyBorder="1" applyAlignment="1" applyProtection="1">
      <alignment horizontal="left" vertical="center" indent="1"/>
    </xf>
    <xf numFmtId="0" fontId="14" fillId="0" borderId="0" xfId="0" applyFont="1" applyBorder="1" applyAlignment="1" applyProtection="1">
      <alignment horizontal="left" vertical="center" indent="1"/>
    </xf>
    <xf numFmtId="0" fontId="3" fillId="0" borderId="0" xfId="0" applyFont="1" applyBorder="1" applyAlignment="1" applyProtection="1">
      <alignment horizontal="left" vertical="center" indent="2"/>
    </xf>
    <xf numFmtId="0" fontId="0" fillId="0" borderId="0" xfId="0" applyFill="1" applyAlignment="1" applyProtection="1">
      <alignment horizontal="left" vertical="center" indent="1"/>
    </xf>
    <xf numFmtId="0" fontId="26" fillId="0" borderId="19" xfId="0" applyFont="1" applyBorder="1" applyAlignment="1" applyProtection="1">
      <alignment horizontal="center" vertical="center"/>
    </xf>
    <xf numFmtId="0" fontId="26" fillId="0" borderId="21" xfId="0" applyFont="1" applyBorder="1" applyAlignment="1" applyProtection="1">
      <alignment horizontal="center" vertical="center"/>
    </xf>
    <xf numFmtId="0" fontId="3" fillId="0" borderId="0" xfId="0" applyFont="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Border="1" applyAlignment="1" applyProtection="1">
      <alignment vertical="top" wrapText="1"/>
    </xf>
    <xf numFmtId="0" fontId="3" fillId="0" borderId="24" xfId="0" applyFont="1" applyFill="1" applyBorder="1" applyAlignment="1" applyProtection="1">
      <alignment vertical="center"/>
    </xf>
    <xf numFmtId="0" fontId="30" fillId="0" borderId="0" xfId="0" applyFont="1" applyBorder="1" applyAlignment="1" applyProtection="1">
      <alignment vertical="center" wrapText="1"/>
    </xf>
    <xf numFmtId="0" fontId="19" fillId="0" borderId="0" xfId="0" applyFont="1" applyFill="1" applyBorder="1" applyAlignment="1" applyProtection="1">
      <alignment vertical="top" wrapText="1"/>
    </xf>
    <xf numFmtId="0" fontId="19" fillId="0" borderId="9" xfId="0" applyFont="1" applyFill="1" applyBorder="1" applyAlignment="1" applyProtection="1">
      <alignment vertical="top" wrapText="1"/>
    </xf>
    <xf numFmtId="0" fontId="0" fillId="0" borderId="47" xfId="0" applyBorder="1" applyAlignment="1" applyProtection="1">
      <alignment horizontal="left" vertical="center"/>
    </xf>
    <xf numFmtId="0" fontId="0" fillId="0" borderId="56" xfId="0" applyBorder="1" applyAlignment="1" applyProtection="1">
      <alignment horizontal="left"/>
    </xf>
    <xf numFmtId="0" fontId="18" fillId="0" borderId="56" xfId="0" applyFont="1" applyFill="1" applyBorder="1" applyAlignment="1" applyProtection="1">
      <alignment vertical="center" wrapText="1"/>
    </xf>
    <xf numFmtId="0" fontId="0" fillId="0" borderId="56" xfId="0" applyBorder="1" applyProtection="1"/>
    <xf numFmtId="0" fontId="19" fillId="0" borderId="56" xfId="0" applyFont="1" applyFill="1" applyBorder="1" applyAlignment="1" applyProtection="1">
      <alignment vertical="top" wrapText="1"/>
    </xf>
    <xf numFmtId="0" fontId="0" fillId="0" borderId="30" xfId="0" applyBorder="1" applyAlignment="1" applyProtection="1">
      <alignment horizontal="center" vertical="center"/>
    </xf>
    <xf numFmtId="0" fontId="0" fillId="0" borderId="19" xfId="0" applyBorder="1" applyAlignment="1" applyProtection="1">
      <alignment horizontal="center" vertical="center"/>
    </xf>
    <xf numFmtId="0" fontId="0" fillId="0" borderId="21" xfId="0" applyBorder="1" applyAlignment="1" applyProtection="1">
      <alignment horizontal="center" vertical="center"/>
    </xf>
    <xf numFmtId="0" fontId="3" fillId="0" borderId="57" xfId="0" applyFont="1" applyFill="1" applyBorder="1" applyAlignment="1" applyProtection="1">
      <alignment vertical="center"/>
    </xf>
    <xf numFmtId="0" fontId="0" fillId="0" borderId="0" xfId="0" applyAlignment="1">
      <alignment vertical="center"/>
    </xf>
    <xf numFmtId="0" fontId="0" fillId="0" borderId="0" xfId="0" applyFill="1" applyAlignment="1">
      <alignment horizontal="center" vertical="center"/>
    </xf>
    <xf numFmtId="0" fontId="14" fillId="0" borderId="0" xfId="0" applyFont="1" applyAlignment="1">
      <alignment horizontal="center" vertical="center"/>
    </xf>
    <xf numFmtId="0" fontId="0" fillId="8" borderId="35" xfId="0" applyFill="1" applyBorder="1" applyAlignment="1">
      <alignment horizontal="center" vertical="center"/>
    </xf>
    <xf numFmtId="166" fontId="0" fillId="0" borderId="25" xfId="0" applyNumberFormat="1" applyBorder="1" applyAlignment="1">
      <alignment horizontal="center" vertical="center"/>
    </xf>
    <xf numFmtId="0" fontId="0" fillId="0" borderId="25" xfId="0" applyBorder="1" applyAlignment="1">
      <alignment horizontal="center" vertical="center"/>
    </xf>
    <xf numFmtId="0" fontId="0" fillId="0" borderId="0" xfId="0" applyFont="1" applyAlignment="1">
      <alignment horizontal="center" vertical="center"/>
    </xf>
    <xf numFmtId="2" fontId="0" fillId="0" borderId="0" xfId="0" applyNumberFormat="1" applyAlignment="1">
      <alignment vertical="center"/>
    </xf>
    <xf numFmtId="0" fontId="0" fillId="8" borderId="34" xfId="0" applyFill="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4" fillId="0" borderId="25" xfId="0" applyFont="1" applyBorder="1" applyAlignment="1">
      <alignment horizontal="center" vertical="center"/>
    </xf>
    <xf numFmtId="0" fontId="8" fillId="0" borderId="25"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Fill="1" applyBorder="1" applyAlignment="1" applyProtection="1">
      <alignment vertical="center"/>
    </xf>
    <xf numFmtId="169" fontId="3" fillId="0" borderId="0" xfId="0" applyNumberFormat="1" applyFont="1" applyFill="1" applyBorder="1" applyAlignment="1" applyProtection="1">
      <alignment vertical="center"/>
    </xf>
    <xf numFmtId="0" fontId="0" fillId="4" borderId="1" xfId="0" applyFill="1" applyBorder="1" applyAlignment="1" applyProtection="1"/>
    <xf numFmtId="0" fontId="0" fillId="0" borderId="25" xfId="0" applyBorder="1" applyAlignment="1" applyProtection="1">
      <alignment horizontal="center" vertical="center"/>
    </xf>
    <xf numFmtId="0" fontId="14" fillId="0" borderId="25" xfId="0" applyFont="1" applyBorder="1" applyAlignment="1" applyProtection="1">
      <alignment horizontal="center" vertical="center"/>
    </xf>
    <xf numFmtId="0" fontId="31" fillId="0" borderId="0" xfId="0" applyFont="1" applyFill="1" applyBorder="1" applyAlignment="1" applyProtection="1">
      <alignment vertical="center" textRotation="90"/>
    </xf>
    <xf numFmtId="0" fontId="19" fillId="0" borderId="0" xfId="0" applyFont="1" applyFill="1" applyBorder="1" applyAlignment="1" applyProtection="1">
      <alignment horizontal="left" vertical="top" wrapText="1" indent="1"/>
    </xf>
    <xf numFmtId="169" fontId="3" fillId="0" borderId="57" xfId="0" applyNumberFormat="1" applyFont="1" applyFill="1" applyBorder="1" applyAlignment="1" applyProtection="1">
      <alignment vertical="center"/>
    </xf>
    <xf numFmtId="0" fontId="0" fillId="0" borderId="25" xfId="0" applyFill="1" applyBorder="1" applyAlignment="1">
      <alignment horizontal="center" vertical="center"/>
    </xf>
    <xf numFmtId="0" fontId="14" fillId="4" borderId="41" xfId="0" applyFont="1" applyFill="1" applyBorder="1" applyAlignment="1" applyProtection="1">
      <alignment horizontal="left" vertical="center" indent="1"/>
    </xf>
    <xf numFmtId="170" fontId="38" fillId="5" borderId="44" xfId="0" applyNumberFormat="1" applyFont="1" applyFill="1" applyBorder="1" applyAlignment="1" applyProtection="1">
      <alignment horizontal="center" vertical="center"/>
    </xf>
    <xf numFmtId="171" fontId="38" fillId="5" borderId="45" xfId="0" applyNumberFormat="1" applyFont="1" applyFill="1" applyBorder="1" applyAlignment="1" applyProtection="1">
      <alignment horizontal="center" vertical="center"/>
    </xf>
    <xf numFmtId="0" fontId="0" fillId="5" borderId="45" xfId="0" applyFill="1" applyBorder="1" applyAlignment="1" applyProtection="1">
      <alignment horizontal="center" vertical="center"/>
    </xf>
    <xf numFmtId="0" fontId="39" fillId="4" borderId="25" xfId="0" applyFont="1" applyFill="1" applyBorder="1" applyAlignment="1" applyProtection="1">
      <alignment horizontal="center" vertical="center"/>
    </xf>
    <xf numFmtId="0" fontId="14"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0" xfId="0" applyAlignment="1" applyProtection="1">
      <alignment horizontal="left" vertical="center"/>
    </xf>
    <xf numFmtId="0" fontId="14" fillId="4" borderId="25" xfId="0" applyFont="1" applyFill="1" applyBorder="1" applyAlignment="1">
      <alignment horizontal="center" vertical="center"/>
    </xf>
    <xf numFmtId="0" fontId="0" fillId="0" borderId="30" xfId="0" applyBorder="1" applyAlignment="1" applyProtection="1">
      <alignment horizontal="center" vertical="center"/>
      <protection locked="0"/>
    </xf>
    <xf numFmtId="3" fontId="0" fillId="0" borderId="30" xfId="0" applyNumberForma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3" fontId="0" fillId="0" borderId="19" xfId="0" applyNumberForma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3" fontId="0" fillId="0" borderId="21" xfId="0" applyNumberFormat="1" applyBorder="1" applyAlignment="1" applyProtection="1">
      <alignment horizontal="center" vertical="center"/>
      <protection locked="0"/>
    </xf>
    <xf numFmtId="0" fontId="0" fillId="0" borderId="24" xfId="0" applyBorder="1" applyAlignment="1" applyProtection="1">
      <alignment vertical="center"/>
    </xf>
    <xf numFmtId="0" fontId="0" fillId="0" borderId="25" xfId="0" applyBorder="1" applyAlignment="1">
      <alignment vertical="center"/>
    </xf>
    <xf numFmtId="0" fontId="2" fillId="5" borderId="45" xfId="0" applyFont="1" applyFill="1" applyBorder="1" applyAlignment="1" applyProtection="1">
      <alignment horizontal="center" vertical="center"/>
    </xf>
    <xf numFmtId="0" fontId="0" fillId="0" borderId="70" xfId="0" applyBorder="1" applyAlignment="1" applyProtection="1">
      <alignment horizontal="left" vertical="center" indent="1"/>
    </xf>
    <xf numFmtId="0" fontId="0" fillId="0" borderId="70" xfId="0" applyBorder="1" applyProtection="1"/>
    <xf numFmtId="0" fontId="0" fillId="0" borderId="71" xfId="0" applyBorder="1" applyProtection="1"/>
    <xf numFmtId="0" fontId="0" fillId="0" borderId="72" xfId="0" applyBorder="1" applyProtection="1"/>
    <xf numFmtId="0" fontId="14" fillId="0" borderId="56" xfId="0" applyFont="1" applyBorder="1" applyAlignment="1" applyProtection="1">
      <alignment horizontal="center" vertical="center"/>
    </xf>
    <xf numFmtId="0" fontId="14" fillId="0" borderId="0" xfId="0" applyFont="1" applyAlignment="1">
      <alignment vertical="center"/>
    </xf>
    <xf numFmtId="169" fontId="14" fillId="0" borderId="0" xfId="0" applyNumberFormat="1" applyFont="1" applyAlignment="1">
      <alignment vertical="center"/>
    </xf>
    <xf numFmtId="0" fontId="14" fillId="0" borderId="0" xfId="0" applyFont="1" applyAlignment="1">
      <alignment vertical="center" wrapText="1"/>
    </xf>
    <xf numFmtId="0" fontId="23" fillId="4" borderId="1" xfId="0" applyFont="1" applyFill="1" applyBorder="1" applyAlignment="1">
      <alignment horizontal="left" vertical="center" indent="1"/>
    </xf>
    <xf numFmtId="0" fontId="14" fillId="0" borderId="0" xfId="0" applyFont="1" applyAlignment="1">
      <alignment horizontal="left" indent="1"/>
    </xf>
    <xf numFmtId="0" fontId="21" fillId="0" borderId="0" xfId="0" applyFont="1" applyAlignment="1">
      <alignment vertical="top" wrapText="1"/>
    </xf>
    <xf numFmtId="0" fontId="2" fillId="0" borderId="0" xfId="0" applyFont="1" applyAlignment="1">
      <alignment horizontal="right" vertical="center"/>
    </xf>
    <xf numFmtId="0" fontId="0" fillId="0" borderId="0" xfId="0" applyAlignment="1">
      <alignment horizontal="right" vertical="center"/>
    </xf>
    <xf numFmtId="0" fontId="2" fillId="0" borderId="0" xfId="0" applyFont="1" applyAlignment="1">
      <alignment vertical="center"/>
    </xf>
    <xf numFmtId="0" fontId="2" fillId="0" borderId="0" xfId="0" applyFont="1"/>
    <xf numFmtId="0" fontId="3" fillId="0" borderId="12" xfId="0" applyFont="1" applyFill="1" applyBorder="1" applyAlignment="1" applyProtection="1">
      <alignment horizontal="center" vertical="center"/>
    </xf>
    <xf numFmtId="0" fontId="3" fillId="0" borderId="39"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14" fillId="4" borderId="27" xfId="0" applyFont="1" applyFill="1" applyBorder="1" applyAlignment="1">
      <alignment horizontal="center" vertical="center" wrapText="1"/>
    </xf>
    <xf numFmtId="0" fontId="3" fillId="0" borderId="15"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3" fontId="3" fillId="0" borderId="18" xfId="0" applyNumberFormat="1" applyFont="1" applyFill="1" applyBorder="1" applyAlignment="1" applyProtection="1">
      <alignment horizontal="center" vertical="center"/>
    </xf>
    <xf numFmtId="3" fontId="3" fillId="0" borderId="3" xfId="0" applyNumberFormat="1" applyFont="1" applyFill="1" applyBorder="1" applyAlignment="1" applyProtection="1">
      <alignment horizontal="center" vertical="center"/>
    </xf>
    <xf numFmtId="3" fontId="3" fillId="0" borderId="18" xfId="0" applyNumberFormat="1" applyFont="1" applyFill="1" applyBorder="1" applyAlignment="1" applyProtection="1">
      <alignment horizontal="center" vertical="center"/>
      <protection locked="0"/>
    </xf>
    <xf numFmtId="3" fontId="3" fillId="0" borderId="3" xfId="0" applyNumberFormat="1" applyFont="1" applyFill="1" applyBorder="1" applyAlignment="1" applyProtection="1">
      <alignment horizontal="center" vertical="center"/>
      <protection locked="0"/>
    </xf>
    <xf numFmtId="3" fontId="3" fillId="0" borderId="12" xfId="0" applyNumberFormat="1" applyFont="1" applyFill="1" applyBorder="1" applyAlignment="1" applyProtection="1">
      <alignment horizontal="center" vertical="center"/>
    </xf>
    <xf numFmtId="3" fontId="3" fillId="0" borderId="13" xfId="0" applyNumberFormat="1" applyFont="1" applyFill="1" applyBorder="1" applyAlignment="1" applyProtection="1">
      <alignment horizontal="center" vertical="center"/>
    </xf>
    <xf numFmtId="0" fontId="17" fillId="2" borderId="18" xfId="1" applyFont="1" applyBorder="1" applyAlignment="1" applyProtection="1">
      <alignment horizontal="left" vertical="center" indent="1"/>
    </xf>
    <xf numFmtId="0" fontId="17" fillId="2" borderId="2" xfId="1" applyFont="1" applyBorder="1" applyAlignment="1" applyProtection="1">
      <alignment horizontal="left" vertical="center" indent="1"/>
    </xf>
    <xf numFmtId="0" fontId="17" fillId="2" borderId="3" xfId="1" applyFont="1" applyBorder="1" applyAlignment="1" applyProtection="1">
      <alignment horizontal="left" vertical="center" indent="1"/>
    </xf>
    <xf numFmtId="0" fontId="17" fillId="10" borderId="18" xfId="1" applyFont="1" applyFill="1" applyBorder="1" applyAlignment="1" applyProtection="1">
      <alignment horizontal="left" vertical="center" indent="1"/>
    </xf>
    <xf numFmtId="0" fontId="17" fillId="10" borderId="2" xfId="1" applyFont="1" applyFill="1" applyBorder="1" applyAlignment="1" applyProtection="1">
      <alignment horizontal="left" vertical="center" indent="1"/>
    </xf>
    <xf numFmtId="0" fontId="17" fillId="10" borderId="3" xfId="1" applyFont="1" applyFill="1" applyBorder="1" applyAlignment="1" applyProtection="1">
      <alignment horizontal="left" vertical="center" indent="1"/>
    </xf>
    <xf numFmtId="0" fontId="17" fillId="3" borderId="18" xfId="2" applyFont="1" applyBorder="1" applyAlignment="1" applyProtection="1">
      <alignment horizontal="left" vertical="center" indent="1"/>
    </xf>
    <xf numFmtId="0" fontId="17" fillId="3" borderId="2" xfId="2" applyFont="1" applyBorder="1" applyAlignment="1" applyProtection="1">
      <alignment horizontal="left" vertical="center" indent="1"/>
    </xf>
    <xf numFmtId="0" fontId="17" fillId="3" borderId="3" xfId="2" applyFont="1" applyBorder="1" applyAlignment="1" applyProtection="1">
      <alignment horizontal="left" vertical="center" indent="1"/>
    </xf>
    <xf numFmtId="0" fontId="0" fillId="4" borderId="1" xfId="0" applyFill="1" applyBorder="1" applyAlignment="1" applyProtection="1">
      <alignment horizontal="center"/>
    </xf>
    <xf numFmtId="0" fontId="14" fillId="4" borderId="37" xfId="0" applyFont="1" applyFill="1" applyBorder="1" applyAlignment="1">
      <alignment horizontal="center" vertical="center" wrapText="1"/>
    </xf>
    <xf numFmtId="0" fontId="3" fillId="0" borderId="18"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29" fillId="9" borderId="47" xfId="0" applyFont="1" applyFill="1" applyBorder="1" applyAlignment="1">
      <alignment horizontal="center" vertical="center"/>
    </xf>
    <xf numFmtId="0" fontId="29" fillId="9" borderId="1" xfId="0" applyFont="1" applyFill="1" applyBorder="1" applyAlignment="1">
      <alignment horizontal="center" vertical="center"/>
    </xf>
    <xf numFmtId="0" fontId="29" fillId="9" borderId="27" xfId="0" applyFont="1" applyFill="1" applyBorder="1" applyAlignment="1">
      <alignment horizontal="center" vertical="center"/>
    </xf>
    <xf numFmtId="0" fontId="29" fillId="9" borderId="28" xfId="0" applyFont="1" applyFill="1" applyBorder="1" applyAlignment="1">
      <alignment horizontal="center" vertical="center"/>
    </xf>
    <xf numFmtId="0" fontId="3" fillId="0" borderId="18"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2" xfId="0" applyNumberFormat="1" applyFont="1" applyBorder="1" applyAlignment="1" applyProtection="1">
      <alignment horizontal="center" vertical="center"/>
    </xf>
    <xf numFmtId="0" fontId="3" fillId="0" borderId="39" xfId="0" applyNumberFormat="1" applyFont="1" applyBorder="1" applyAlignment="1" applyProtection="1">
      <alignment horizontal="center" vertical="center"/>
    </xf>
    <xf numFmtId="0" fontId="3" fillId="0" borderId="13" xfId="0" applyNumberFormat="1" applyFont="1" applyBorder="1" applyAlignment="1" applyProtection="1">
      <alignment horizontal="center" vertical="center"/>
    </xf>
    <xf numFmtId="0" fontId="14" fillId="4" borderId="40" xfId="0" applyFont="1" applyFill="1" applyBorder="1" applyAlignment="1">
      <alignment horizontal="center" vertical="center" wrapText="1"/>
    </xf>
    <xf numFmtId="167" fontId="3" fillId="0" borderId="12" xfId="0" applyNumberFormat="1" applyFont="1" applyFill="1" applyBorder="1" applyAlignment="1" applyProtection="1">
      <alignment horizontal="center" vertical="center"/>
    </xf>
    <xf numFmtId="167" fontId="3" fillId="0" borderId="39" xfId="0" applyNumberFormat="1" applyFont="1" applyFill="1" applyBorder="1" applyAlignment="1" applyProtection="1">
      <alignment horizontal="center" vertical="center"/>
    </xf>
    <xf numFmtId="167" fontId="3" fillId="0" borderId="13" xfId="0" applyNumberFormat="1" applyFont="1" applyFill="1" applyBorder="1" applyAlignment="1" applyProtection="1">
      <alignment horizontal="center" vertical="center"/>
    </xf>
    <xf numFmtId="0" fontId="14" fillId="4" borderId="52" xfId="0" applyFont="1" applyFill="1" applyBorder="1" applyAlignment="1" applyProtection="1">
      <alignment horizontal="center" vertical="center" wrapText="1"/>
    </xf>
    <xf numFmtId="0" fontId="14" fillId="4" borderId="53" xfId="0" applyFont="1" applyFill="1" applyBorder="1" applyAlignment="1" applyProtection="1">
      <alignment horizontal="center" vertical="center" wrapText="1"/>
    </xf>
    <xf numFmtId="0" fontId="14" fillId="4" borderId="54" xfId="0" applyFont="1" applyFill="1" applyBorder="1" applyAlignment="1" applyProtection="1">
      <alignment horizontal="center" vertical="center" wrapText="1"/>
    </xf>
    <xf numFmtId="0" fontId="14" fillId="4" borderId="48" xfId="0" applyFont="1" applyFill="1" applyBorder="1" applyAlignment="1" applyProtection="1">
      <alignment horizontal="center" vertical="center" wrapText="1"/>
    </xf>
    <xf numFmtId="0" fontId="14" fillId="4" borderId="7" xfId="0" applyFont="1" applyFill="1" applyBorder="1" applyAlignment="1" applyProtection="1">
      <alignment horizontal="center" vertical="center"/>
    </xf>
    <xf numFmtId="0" fontId="14" fillId="4" borderId="10" xfId="0" applyFont="1" applyFill="1" applyBorder="1" applyAlignment="1" applyProtection="1">
      <alignment horizontal="center" vertical="center"/>
    </xf>
    <xf numFmtId="0" fontId="37" fillId="0" borderId="68"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wrapText="1"/>
    </xf>
    <xf numFmtId="0" fontId="37" fillId="0" borderId="9" xfId="0" applyFont="1" applyFill="1" applyBorder="1" applyAlignment="1" applyProtection="1">
      <alignment horizontal="center" vertical="center" wrapText="1"/>
    </xf>
    <xf numFmtId="3" fontId="0" fillId="0" borderId="69" xfId="0" applyNumberFormat="1" applyBorder="1" applyAlignment="1" applyProtection="1">
      <alignment horizontal="center" vertical="center"/>
      <protection locked="0"/>
    </xf>
    <xf numFmtId="3" fontId="0" fillId="0" borderId="20" xfId="0" applyNumberFormat="1" applyBorder="1" applyAlignment="1" applyProtection="1">
      <alignment horizontal="center" vertical="center"/>
      <protection locked="0"/>
    </xf>
    <xf numFmtId="0" fontId="0" fillId="0" borderId="6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3" fontId="3" fillId="0" borderId="15" xfId="0" applyNumberFormat="1" applyFont="1" applyFill="1" applyBorder="1" applyAlignment="1" applyProtection="1">
      <alignment horizontal="center" vertical="center"/>
      <protection locked="0"/>
    </xf>
    <xf numFmtId="3" fontId="3" fillId="0" borderId="16" xfId="0" applyNumberFormat="1" applyFont="1" applyFill="1" applyBorder="1" applyAlignment="1" applyProtection="1">
      <alignment horizontal="center" vertical="center"/>
      <protection locked="0"/>
    </xf>
    <xf numFmtId="3" fontId="3" fillId="0" borderId="12" xfId="0" applyNumberFormat="1" applyFont="1" applyFill="1" applyBorder="1" applyAlignment="1" applyProtection="1">
      <alignment horizontal="center" vertical="center"/>
      <protection locked="0"/>
    </xf>
    <xf numFmtId="3" fontId="3" fillId="0" borderId="13" xfId="0" applyNumberFormat="1"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38"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3" fontId="3" fillId="0" borderId="15" xfId="0" applyNumberFormat="1" applyFont="1" applyFill="1" applyBorder="1" applyAlignment="1" applyProtection="1">
      <alignment horizontal="center" vertical="center"/>
    </xf>
    <xf numFmtId="3" fontId="3" fillId="0" borderId="16" xfId="0" applyNumberFormat="1" applyFont="1" applyFill="1" applyBorder="1" applyAlignment="1" applyProtection="1">
      <alignment horizontal="center" vertical="center"/>
    </xf>
    <xf numFmtId="0" fontId="14" fillId="4" borderId="63" xfId="0" applyFont="1" applyFill="1" applyBorder="1" applyAlignment="1">
      <alignment horizontal="left" vertical="center" indent="1"/>
    </xf>
    <xf numFmtId="0" fontId="14" fillId="4" borderId="64" xfId="0" applyFont="1" applyFill="1" applyBorder="1" applyAlignment="1">
      <alignment horizontal="left" vertical="center" indent="1"/>
    </xf>
    <xf numFmtId="3" fontId="0" fillId="5" borderId="55" xfId="0" applyNumberFormat="1" applyFill="1" applyBorder="1" applyAlignment="1" applyProtection="1">
      <alignment horizontal="center" vertical="center"/>
    </xf>
    <xf numFmtId="3" fontId="0" fillId="5" borderId="60" xfId="0" applyNumberFormat="1" applyFill="1" applyBorder="1" applyAlignment="1" applyProtection="1">
      <alignment horizontal="center" vertical="center"/>
    </xf>
    <xf numFmtId="0" fontId="14" fillId="4" borderId="61" xfId="0" applyFont="1" applyFill="1" applyBorder="1" applyAlignment="1">
      <alignment horizontal="left" vertical="center" indent="1"/>
    </xf>
    <xf numFmtId="0" fontId="14" fillId="4" borderId="58" xfId="0" applyFont="1" applyFill="1" applyBorder="1" applyAlignment="1">
      <alignment horizontal="left" vertical="center" indent="1"/>
    </xf>
    <xf numFmtId="0" fontId="23" fillId="0" borderId="1" xfId="0" applyFont="1" applyBorder="1" applyAlignment="1" applyProtection="1">
      <alignment horizontal="left" vertical="top" indent="1"/>
    </xf>
    <xf numFmtId="0" fontId="3" fillId="5" borderId="62" xfId="0" applyFont="1" applyFill="1" applyBorder="1" applyAlignment="1" applyProtection="1">
      <alignment horizontal="center" vertical="center"/>
    </xf>
    <xf numFmtId="0" fontId="3" fillId="5" borderId="63" xfId="0" applyFont="1" applyFill="1" applyBorder="1" applyAlignment="1" applyProtection="1">
      <alignment horizontal="center" vertical="center"/>
    </xf>
    <xf numFmtId="0" fontId="14" fillId="4" borderId="48" xfId="0" applyFont="1" applyFill="1" applyBorder="1" applyAlignment="1">
      <alignment horizontal="center" vertical="center"/>
    </xf>
    <xf numFmtId="0" fontId="14" fillId="4" borderId="52"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53"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54" xfId="0" applyFont="1" applyFill="1" applyBorder="1" applyAlignment="1">
      <alignment horizontal="center" vertical="center"/>
    </xf>
    <xf numFmtId="0" fontId="14" fillId="4" borderId="46" xfId="0" applyFont="1" applyFill="1" applyBorder="1" applyAlignment="1" applyProtection="1">
      <alignment horizontal="center" vertical="center" wrapText="1"/>
    </xf>
    <xf numFmtId="0" fontId="14" fillId="4" borderId="6" xfId="0" applyFont="1" applyFill="1" applyBorder="1" applyAlignment="1" applyProtection="1">
      <alignment horizontal="center" vertical="center" wrapText="1"/>
    </xf>
    <xf numFmtId="0" fontId="14" fillId="4" borderId="7" xfId="0" applyFont="1" applyFill="1" applyBorder="1" applyAlignment="1" applyProtection="1">
      <alignment horizontal="center" vertical="center" wrapText="1"/>
    </xf>
    <xf numFmtId="0" fontId="14" fillId="4" borderId="10" xfId="0" applyFont="1" applyFill="1" applyBorder="1" applyAlignment="1" applyProtection="1">
      <alignment horizontal="center" vertical="center" wrapText="1"/>
    </xf>
    <xf numFmtId="0" fontId="14" fillId="4" borderId="48" xfId="0" applyFont="1" applyFill="1" applyBorder="1" applyAlignment="1" applyProtection="1">
      <alignment horizontal="center" vertical="center"/>
    </xf>
    <xf numFmtId="0" fontId="14" fillId="4" borderId="6" xfId="0" applyFont="1" applyFill="1" applyBorder="1" applyAlignment="1" applyProtection="1">
      <alignment horizontal="center" vertical="center"/>
    </xf>
    <xf numFmtId="0" fontId="14" fillId="4" borderId="11" xfId="0" applyFont="1" applyFill="1" applyBorder="1" applyAlignment="1" applyProtection="1">
      <alignment horizontal="center" vertical="center"/>
    </xf>
    <xf numFmtId="0" fontId="14" fillId="4" borderId="53" xfId="0" applyFont="1" applyFill="1" applyBorder="1" applyAlignment="1" applyProtection="1">
      <alignment horizontal="center" vertical="center"/>
    </xf>
    <xf numFmtId="0" fontId="14" fillId="4" borderId="54" xfId="0" applyFont="1" applyFill="1" applyBorder="1" applyAlignment="1" applyProtection="1">
      <alignment horizontal="center" vertical="center"/>
    </xf>
    <xf numFmtId="0" fontId="3" fillId="0" borderId="12" xfId="0" applyFont="1" applyFill="1" applyBorder="1" applyAlignment="1" applyProtection="1">
      <alignment horizontal="center" vertical="center"/>
      <protection locked="0"/>
    </xf>
    <xf numFmtId="0" fontId="3" fillId="0" borderId="39"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0" fillId="0" borderId="0" xfId="0" applyAlignment="1" applyProtection="1">
      <alignment horizontal="center" vertical="center" wrapText="1"/>
    </xf>
    <xf numFmtId="0" fontId="14" fillId="0" borderId="4" xfId="0" applyFont="1" applyBorder="1" applyAlignment="1">
      <alignment horizontal="left" vertical="center" indent="1"/>
    </xf>
    <xf numFmtId="0" fontId="14" fillId="0" borderId="0" xfId="0" applyFont="1" applyAlignment="1">
      <alignment horizontal="left" vertical="center" indent="1"/>
    </xf>
    <xf numFmtId="49" fontId="2" fillId="5" borderId="4" xfId="0" applyNumberFormat="1" applyFont="1" applyFill="1" applyBorder="1" applyAlignment="1" applyProtection="1">
      <alignment horizontal="left" vertical="top" wrapText="1" indent="1"/>
      <protection locked="0"/>
    </xf>
    <xf numFmtId="49" fontId="2" fillId="5" borderId="0" xfId="0" applyNumberFormat="1" applyFont="1" applyFill="1" applyAlignment="1" applyProtection="1">
      <alignment horizontal="left" vertical="top" wrapText="1" indent="1"/>
      <protection locked="0"/>
    </xf>
    <xf numFmtId="49" fontId="2" fillId="5" borderId="4" xfId="0" applyNumberFormat="1" applyFont="1" applyFill="1" applyBorder="1" applyAlignment="1" applyProtection="1">
      <alignment horizontal="left" vertical="center" indent="1"/>
      <protection locked="0"/>
    </xf>
    <xf numFmtId="49" fontId="2" fillId="5" borderId="0" xfId="0" applyNumberFormat="1" applyFont="1" applyFill="1" applyAlignment="1" applyProtection="1">
      <alignment horizontal="left" vertical="center" indent="1"/>
      <protection locked="0"/>
    </xf>
    <xf numFmtId="0" fontId="0" fillId="4" borderId="1" xfId="0" applyFill="1" applyBorder="1" applyAlignment="1" applyProtection="1">
      <alignment horizontal="center" vertical="center"/>
    </xf>
    <xf numFmtId="0" fontId="14" fillId="0" borderId="5" xfId="0" applyFont="1" applyBorder="1" applyAlignment="1">
      <alignment horizontal="left" vertical="center" indent="1"/>
    </xf>
    <xf numFmtId="0" fontId="29" fillId="9" borderId="26" xfId="0" applyFont="1" applyFill="1" applyBorder="1" applyAlignment="1" applyProtection="1">
      <alignment horizontal="center" vertical="center"/>
    </xf>
    <xf numFmtId="0" fontId="29" fillId="9" borderId="27" xfId="0" applyFont="1" applyFill="1" applyBorder="1" applyAlignment="1" applyProtection="1">
      <alignment horizontal="center" vertical="center"/>
    </xf>
    <xf numFmtId="0" fontId="29" fillId="9" borderId="28" xfId="0" applyFont="1" applyFill="1" applyBorder="1" applyAlignment="1" applyProtection="1">
      <alignment horizontal="center" vertical="center"/>
    </xf>
    <xf numFmtId="49" fontId="2" fillId="5" borderId="5" xfId="0" applyNumberFormat="1" applyFont="1" applyFill="1" applyBorder="1" applyAlignment="1" applyProtection="1">
      <alignment horizontal="left" vertical="top" wrapText="1" indent="1"/>
      <protection locked="0"/>
    </xf>
    <xf numFmtId="0" fontId="3" fillId="0" borderId="18" xfId="0" applyNumberFormat="1" applyFont="1" applyBorder="1" applyAlignment="1" applyProtection="1">
      <alignment horizontal="center" vertical="center"/>
    </xf>
    <xf numFmtId="0" fontId="3" fillId="0" borderId="2" xfId="0" applyNumberFormat="1" applyFont="1" applyBorder="1" applyAlignment="1" applyProtection="1">
      <alignment horizontal="center" vertical="center"/>
    </xf>
    <xf numFmtId="0" fontId="3" fillId="0" borderId="3" xfId="0" applyNumberFormat="1" applyFont="1" applyBorder="1" applyAlignment="1" applyProtection="1">
      <alignment horizontal="center" vertical="center"/>
    </xf>
    <xf numFmtId="0" fontId="3" fillId="0" borderId="18"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167" fontId="3" fillId="0" borderId="18" xfId="0" applyNumberFormat="1" applyFont="1" applyFill="1" applyBorder="1" applyAlignment="1" applyProtection="1">
      <alignment horizontal="center" vertical="center"/>
    </xf>
    <xf numFmtId="167" fontId="3" fillId="0" borderId="2" xfId="0" applyNumberFormat="1" applyFont="1" applyFill="1" applyBorder="1" applyAlignment="1" applyProtection="1">
      <alignment horizontal="center" vertical="center"/>
    </xf>
    <xf numFmtId="167" fontId="3" fillId="0" borderId="3" xfId="0" applyNumberFormat="1" applyFont="1" applyFill="1" applyBorder="1" applyAlignment="1" applyProtection="1">
      <alignment horizontal="center" vertical="center"/>
    </xf>
    <xf numFmtId="0" fontId="14" fillId="4" borderId="14" xfId="0" applyFont="1" applyFill="1" applyBorder="1" applyAlignment="1">
      <alignment horizontal="left" vertical="center" indent="1"/>
    </xf>
    <xf numFmtId="0" fontId="14" fillId="4" borderId="42" xfId="0" applyFont="1" applyFill="1" applyBorder="1" applyAlignment="1">
      <alignment horizontal="left" vertical="center" indent="1"/>
    </xf>
    <xf numFmtId="0" fontId="3" fillId="5" borderId="42" xfId="0" applyFont="1" applyFill="1" applyBorder="1" applyAlignment="1" applyProtection="1">
      <alignment horizontal="center" vertical="center"/>
      <protection locked="0"/>
    </xf>
    <xf numFmtId="0" fontId="3" fillId="5" borderId="17" xfId="0" applyFont="1" applyFill="1" applyBorder="1" applyAlignment="1" applyProtection="1">
      <alignment horizontal="center" vertical="center"/>
      <protection locked="0"/>
    </xf>
    <xf numFmtId="49" fontId="2" fillId="5" borderId="5" xfId="0" applyNumberFormat="1" applyFont="1" applyFill="1" applyBorder="1" applyAlignment="1" applyProtection="1">
      <alignment horizontal="left" vertical="center" indent="1"/>
      <protection locked="0"/>
    </xf>
    <xf numFmtId="0" fontId="14" fillId="4" borderId="43" xfId="0" applyFont="1" applyFill="1" applyBorder="1" applyAlignment="1">
      <alignment horizontal="left" vertical="center" indent="1"/>
    </xf>
    <xf numFmtId="0" fontId="14" fillId="4" borderId="44" xfId="0" applyFont="1" applyFill="1" applyBorder="1" applyAlignment="1">
      <alignment horizontal="left" vertical="center" indent="1"/>
    </xf>
    <xf numFmtId="0" fontId="3" fillId="5" borderId="44" xfId="0" applyFont="1" applyFill="1" applyBorder="1" applyAlignment="1" applyProtection="1">
      <alignment horizontal="center" vertical="center"/>
      <protection locked="0"/>
    </xf>
    <xf numFmtId="0" fontId="3" fillId="5" borderId="45" xfId="0" applyFont="1" applyFill="1" applyBorder="1" applyAlignment="1" applyProtection="1">
      <alignment horizontal="center" vertical="center"/>
      <protection locked="0"/>
    </xf>
    <xf numFmtId="0" fontId="14" fillId="4" borderId="41" xfId="0" applyFont="1" applyFill="1" applyBorder="1" applyAlignment="1">
      <alignment horizontal="left" vertical="center" indent="1"/>
    </xf>
    <xf numFmtId="0" fontId="3" fillId="5" borderId="41" xfId="0" applyFont="1" applyFill="1" applyBorder="1" applyAlignment="1" applyProtection="1">
      <alignment horizontal="center" vertical="center"/>
      <protection locked="0"/>
    </xf>
    <xf numFmtId="0" fontId="14" fillId="4" borderId="51" xfId="0" applyFont="1" applyFill="1" applyBorder="1" applyAlignment="1">
      <alignment horizontal="left" vertical="center" indent="1"/>
    </xf>
    <xf numFmtId="0" fontId="3" fillId="5" borderId="51" xfId="0" applyFont="1" applyFill="1" applyBorder="1" applyAlignment="1" applyProtection="1">
      <alignment horizontal="center" vertical="center"/>
      <protection locked="0"/>
    </xf>
    <xf numFmtId="0" fontId="3" fillId="0" borderId="21" xfId="0" applyFont="1" applyFill="1" applyBorder="1" applyAlignment="1" applyProtection="1">
      <alignment horizontal="center" vertical="center"/>
      <protection locked="0"/>
    </xf>
    <xf numFmtId="0" fontId="3" fillId="0" borderId="19"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32" fillId="9" borderId="25" xfId="0" applyFont="1" applyFill="1" applyBorder="1" applyAlignment="1" applyProtection="1">
      <alignment horizontal="center" vertical="center"/>
    </xf>
    <xf numFmtId="0" fontId="33" fillId="9" borderId="25" xfId="0" applyFont="1" applyFill="1" applyBorder="1" applyAlignment="1">
      <alignment horizontal="center" vertical="center"/>
    </xf>
    <xf numFmtId="0" fontId="3" fillId="5" borderId="59" xfId="0" applyFont="1" applyFill="1" applyBorder="1" applyAlignment="1" applyProtection="1">
      <alignment horizontal="center" vertical="center"/>
    </xf>
    <xf numFmtId="0" fontId="3" fillId="5" borderId="61" xfId="0" applyFont="1" applyFill="1" applyBorder="1" applyAlignment="1" applyProtection="1">
      <alignment horizontal="center" vertical="center"/>
    </xf>
    <xf numFmtId="0" fontId="14" fillId="4" borderId="52" xfId="0" applyFont="1" applyFill="1" applyBorder="1" applyAlignment="1">
      <alignment horizontal="center" vertical="center" wrapText="1"/>
    </xf>
    <xf numFmtId="0" fontId="14" fillId="4" borderId="53" xfId="0" applyFont="1" applyFill="1" applyBorder="1" applyAlignment="1">
      <alignment horizontal="center" vertical="center" wrapText="1"/>
    </xf>
    <xf numFmtId="0" fontId="14" fillId="4" borderId="54" xfId="0" applyFont="1" applyFill="1" applyBorder="1" applyAlignment="1">
      <alignment horizontal="center" vertical="center" wrapText="1"/>
    </xf>
    <xf numFmtId="0" fontId="14" fillId="4" borderId="46"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3" fillId="0" borderId="15" xfId="0" applyFont="1" applyFill="1" applyBorder="1" applyAlignment="1" applyProtection="1">
      <alignment horizontal="center" vertical="center"/>
    </xf>
    <xf numFmtId="0" fontId="3" fillId="0" borderId="38"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3" fillId="0" borderId="15" xfId="0" applyNumberFormat="1" applyFont="1" applyBorder="1" applyAlignment="1" applyProtection="1">
      <alignment horizontal="center" vertical="center"/>
    </xf>
    <xf numFmtId="0" fontId="3" fillId="0" borderId="38" xfId="0" applyNumberFormat="1" applyFont="1" applyBorder="1" applyAlignment="1" applyProtection="1">
      <alignment horizontal="center" vertical="center"/>
    </xf>
    <xf numFmtId="0" fontId="3" fillId="0" borderId="16" xfId="0" applyNumberFormat="1" applyFont="1" applyBorder="1" applyAlignment="1" applyProtection="1">
      <alignment horizontal="center" vertical="center"/>
    </xf>
    <xf numFmtId="3" fontId="3" fillId="0" borderId="20" xfId="0" applyNumberFormat="1" applyFont="1" applyFill="1" applyBorder="1" applyAlignment="1" applyProtection="1">
      <alignment horizontal="center" vertical="center"/>
    </xf>
    <xf numFmtId="167" fontId="3" fillId="0" borderId="15" xfId="0" applyNumberFormat="1" applyFont="1" applyFill="1" applyBorder="1" applyAlignment="1" applyProtection="1">
      <alignment horizontal="center" vertical="center"/>
    </xf>
    <xf numFmtId="167" fontId="3" fillId="0" borderId="38" xfId="0" applyNumberFormat="1" applyFont="1" applyFill="1" applyBorder="1" applyAlignment="1" applyProtection="1">
      <alignment horizontal="center" vertical="center"/>
    </xf>
    <xf numFmtId="167" fontId="3" fillId="0" borderId="16" xfId="0" applyNumberFormat="1" applyFont="1" applyFill="1" applyBorder="1" applyAlignment="1" applyProtection="1">
      <alignment horizontal="center" vertical="center"/>
    </xf>
    <xf numFmtId="3" fontId="3" fillId="0" borderId="19" xfId="0" applyNumberFormat="1" applyFont="1" applyFill="1" applyBorder="1" applyAlignment="1" applyProtection="1">
      <alignment horizontal="center" vertical="center"/>
    </xf>
    <xf numFmtId="0" fontId="2" fillId="0" borderId="18" xfId="0" applyFont="1" applyFill="1" applyBorder="1" applyAlignment="1" applyProtection="1">
      <alignment horizontal="center" vertical="center"/>
      <protection locked="0"/>
    </xf>
    <xf numFmtId="3" fontId="3" fillId="0" borderId="21"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horizontal="center" vertical="center"/>
    </xf>
    <xf numFmtId="0" fontId="14" fillId="4" borderId="1" xfId="0" applyFont="1" applyFill="1" applyBorder="1" applyAlignment="1">
      <alignment horizontal="center" vertical="center" wrapText="1"/>
    </xf>
    <xf numFmtId="168" fontId="3" fillId="0" borderId="21" xfId="0" applyNumberFormat="1" applyFont="1" applyFill="1" applyBorder="1" applyAlignment="1" applyProtection="1">
      <alignment horizontal="center" vertical="center"/>
      <protection locked="0"/>
    </xf>
    <xf numFmtId="168" fontId="3" fillId="0" borderId="19" xfId="0" applyNumberFormat="1" applyFont="1" applyFill="1" applyBorder="1" applyAlignment="1" applyProtection="1">
      <alignment horizontal="center" vertical="center"/>
      <protection locked="0"/>
    </xf>
    <xf numFmtId="168" fontId="3" fillId="0" borderId="30" xfId="0" applyNumberFormat="1" applyFont="1" applyFill="1" applyBorder="1" applyAlignment="1" applyProtection="1">
      <alignment horizontal="center" vertical="center"/>
      <protection locked="0"/>
    </xf>
    <xf numFmtId="0" fontId="14" fillId="4" borderId="48" xfId="0" applyFont="1" applyFill="1" applyBorder="1" applyAlignment="1">
      <alignment horizontal="center" vertical="center" wrapText="1"/>
    </xf>
    <xf numFmtId="0" fontId="14" fillId="4" borderId="0" xfId="0" applyFont="1" applyFill="1" applyAlignment="1">
      <alignment horizontal="center" vertical="center" wrapText="1"/>
    </xf>
    <xf numFmtId="0" fontId="14" fillId="4" borderId="9"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10" xfId="0" applyFont="1" applyFill="1" applyBorder="1" applyAlignment="1">
      <alignment horizontal="center" vertical="center" wrapText="1"/>
    </xf>
    <xf numFmtId="169" fontId="32" fillId="9" borderId="25" xfId="0" applyNumberFormat="1" applyFont="1" applyFill="1" applyBorder="1" applyAlignment="1" applyProtection="1">
      <alignment horizontal="center" vertical="center"/>
    </xf>
    <xf numFmtId="0" fontId="2" fillId="4" borderId="1"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14" fillId="4" borderId="51"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4" borderId="17" xfId="0" applyFont="1" applyFill="1" applyBorder="1" applyAlignment="1">
      <alignment horizontal="center" vertical="center"/>
    </xf>
    <xf numFmtId="0" fontId="14" fillId="4" borderId="14" xfId="0" applyFont="1" applyFill="1" applyBorder="1" applyAlignment="1">
      <alignment horizontal="center" vertical="center"/>
    </xf>
    <xf numFmtId="0" fontId="14" fillId="4" borderId="51" xfId="0" applyFont="1" applyFill="1" applyBorder="1" applyAlignment="1">
      <alignment horizontal="center" vertical="center"/>
    </xf>
    <xf numFmtId="0" fontId="14" fillId="4" borderId="11" xfId="0" applyFont="1" applyFill="1" applyBorder="1" applyAlignment="1">
      <alignment horizontal="center" vertical="center"/>
    </xf>
    <xf numFmtId="0" fontId="2" fillId="4" borderId="48" xfId="0" applyFont="1" applyFill="1" applyBorder="1" applyAlignment="1">
      <alignment horizontal="center" vertical="center" wrapText="1"/>
    </xf>
    <xf numFmtId="0" fontId="0" fillId="4" borderId="52" xfId="0" applyFill="1" applyBorder="1" applyAlignment="1">
      <alignment horizontal="center" vertical="center" wrapText="1"/>
    </xf>
    <xf numFmtId="0" fontId="0" fillId="4" borderId="46" xfId="0" applyFill="1" applyBorder="1" applyAlignment="1">
      <alignment horizontal="center" vertical="center" wrapText="1"/>
    </xf>
    <xf numFmtId="0" fontId="0" fillId="4" borderId="49"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50" xfId="0" applyFill="1" applyBorder="1" applyAlignment="1">
      <alignment horizontal="center" vertical="center" wrapText="1"/>
    </xf>
    <xf numFmtId="0" fontId="14" fillId="4" borderId="67" xfId="0" applyFont="1" applyFill="1" applyBorder="1" applyAlignment="1" applyProtection="1">
      <alignment horizontal="center" vertical="center" wrapText="1"/>
    </xf>
    <xf numFmtId="0" fontId="14" fillId="4" borderId="17" xfId="0" applyFont="1" applyFill="1" applyBorder="1" applyAlignment="1" applyProtection="1">
      <alignment horizontal="center" vertical="center"/>
    </xf>
    <xf numFmtId="0" fontId="40" fillId="4" borderId="65" xfId="0" applyFont="1" applyFill="1" applyBorder="1" applyAlignment="1" applyProtection="1">
      <alignment horizontal="center" vertical="center" wrapText="1"/>
    </xf>
    <xf numFmtId="0" fontId="40" fillId="4" borderId="14" xfId="0" applyFont="1" applyFill="1" applyBorder="1" applyAlignment="1" applyProtection="1">
      <alignment horizontal="center" vertical="center"/>
    </xf>
    <xf numFmtId="0" fontId="14" fillId="4" borderId="66" xfId="0" applyFont="1" applyFill="1" applyBorder="1" applyAlignment="1" applyProtection="1">
      <alignment horizontal="center" vertical="center" wrapText="1"/>
    </xf>
    <xf numFmtId="0" fontId="14" fillId="4" borderId="42" xfId="0" applyFont="1" applyFill="1" applyBorder="1" applyAlignment="1" applyProtection="1">
      <alignment horizontal="center" vertical="center"/>
    </xf>
    <xf numFmtId="0" fontId="0" fillId="0" borderId="24" xfId="0" applyBorder="1" applyAlignment="1" applyProtection="1">
      <alignment horizontal="center" vertical="center"/>
    </xf>
    <xf numFmtId="3" fontId="0" fillId="0" borderId="19" xfId="0" applyNumberForma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34" fillId="0" borderId="0" xfId="0" applyFont="1" applyAlignment="1">
      <alignment horizontal="left" vertical="top" wrapText="1" indent="1"/>
    </xf>
    <xf numFmtId="0" fontId="14" fillId="0" borderId="39" xfId="0" applyFont="1" applyBorder="1" applyAlignment="1">
      <alignment horizontal="left" vertical="center" indent="1"/>
    </xf>
    <xf numFmtId="0" fontId="38" fillId="0" borderId="0" xfId="0" applyFont="1" applyBorder="1" applyAlignment="1" applyProtection="1">
      <alignment horizontal="left" vertical="center"/>
    </xf>
    <xf numFmtId="0" fontId="21" fillId="5" borderId="0" xfId="0" applyFont="1" applyFill="1" applyBorder="1" applyAlignment="1" applyProtection="1">
      <alignment horizontal="justify" vertical="justify" wrapText="1"/>
    </xf>
    <xf numFmtId="0" fontId="14" fillId="0" borderId="0" xfId="0" applyFont="1" applyFill="1" applyBorder="1" applyAlignment="1" applyProtection="1">
      <alignment horizontal="left" vertical="center" indent="1"/>
    </xf>
    <xf numFmtId="0" fontId="2" fillId="5" borderId="0" xfId="0" applyNumberFormat="1" applyFont="1" applyFill="1" applyBorder="1" applyAlignment="1" applyProtection="1">
      <alignment horizontal="left" vertical="center" indent="1"/>
    </xf>
    <xf numFmtId="0" fontId="7" fillId="5" borderId="0" xfId="0" applyNumberFormat="1" applyFont="1" applyFill="1" applyBorder="1" applyAlignment="1" applyProtection="1">
      <alignment horizontal="left" vertical="center" indent="1"/>
    </xf>
    <xf numFmtId="0" fontId="14" fillId="0" borderId="4" xfId="0" applyFont="1" applyFill="1" applyBorder="1" applyAlignment="1" applyProtection="1">
      <alignment horizontal="left" vertical="center" indent="1"/>
    </xf>
    <xf numFmtId="0" fontId="7" fillId="5" borderId="4" xfId="0" applyNumberFormat="1" applyFont="1" applyFill="1" applyBorder="1" applyAlignment="1" applyProtection="1">
      <alignment horizontal="left" vertical="center" indent="1"/>
    </xf>
    <xf numFmtId="0" fontId="3" fillId="5" borderId="4" xfId="0" applyNumberFormat="1" applyFont="1" applyFill="1" applyBorder="1" applyAlignment="1" applyProtection="1">
      <alignment horizontal="left" vertical="center" indent="1"/>
    </xf>
    <xf numFmtId="0" fontId="3" fillId="5" borderId="0" xfId="0" applyNumberFormat="1" applyFont="1" applyFill="1" applyBorder="1" applyAlignment="1" applyProtection="1">
      <alignment horizontal="left" vertical="center" indent="1"/>
    </xf>
    <xf numFmtId="0" fontId="23" fillId="0" borderId="27" xfId="0" applyFont="1" applyBorder="1" applyAlignment="1" applyProtection="1">
      <alignment horizontal="left" vertical="top" indent="1"/>
    </xf>
    <xf numFmtId="0" fontId="28" fillId="7" borderId="31" xfId="0" applyFont="1" applyFill="1" applyBorder="1" applyAlignment="1">
      <alignment horizontal="center" vertical="center"/>
    </xf>
    <xf numFmtId="0" fontId="28" fillId="7" borderId="32" xfId="0" applyFont="1" applyFill="1" applyBorder="1" applyAlignment="1">
      <alignment horizontal="center" vertical="center"/>
    </xf>
    <xf numFmtId="0" fontId="28" fillId="7" borderId="33" xfId="0" applyFont="1" applyFill="1" applyBorder="1" applyAlignment="1">
      <alignment horizontal="center" vertical="center"/>
    </xf>
    <xf numFmtId="0" fontId="14" fillId="4" borderId="26" xfId="0" applyFont="1" applyFill="1" applyBorder="1" applyAlignment="1" applyProtection="1">
      <alignment horizontal="center" vertical="center"/>
    </xf>
    <xf numFmtId="0" fontId="14" fillId="4" borderId="28" xfId="0" applyFont="1" applyFill="1" applyBorder="1" applyAlignment="1" applyProtection="1">
      <alignment horizontal="center" vertical="center"/>
    </xf>
  </cellXfs>
  <cellStyles count="85">
    <cellStyle name="Gut" xfId="2" builtinId="26"/>
    <cellStyle name="Hyperlink 2" xfId="18" xr:uid="{00000000-0005-0000-0000-000001000000}"/>
    <cellStyle name="Neutral 2" xfId="32" xr:uid="{00000000-0005-0000-0000-000002000000}"/>
    <cellStyle name="Normál 2" xfId="8" xr:uid="{00000000-0005-0000-0000-000003000000}"/>
    <cellStyle name="Normál 2 2" xfId="10" xr:uid="{00000000-0005-0000-0000-000004000000}"/>
    <cellStyle name="Normál 2 2 2" xfId="15" xr:uid="{00000000-0005-0000-0000-000005000000}"/>
    <cellStyle name="Normál 2 2 2 2" xfId="28" xr:uid="{00000000-0005-0000-0000-000006000000}"/>
    <cellStyle name="Normál 2 2 2 2 2" xfId="81" xr:uid="{00000000-0005-0000-0000-000007000000}"/>
    <cellStyle name="Normál 2 2 2 2 3" xfId="55" xr:uid="{00000000-0005-0000-0000-000008000000}"/>
    <cellStyle name="Normál 2 2 2 3" xfId="69" xr:uid="{00000000-0005-0000-0000-000009000000}"/>
    <cellStyle name="Normál 2 2 2 4" xfId="43" xr:uid="{00000000-0005-0000-0000-00000A000000}"/>
    <cellStyle name="Normál 2 2 3" xfId="23" xr:uid="{00000000-0005-0000-0000-00000B000000}"/>
    <cellStyle name="Normál 2 2 3 2" xfId="76" xr:uid="{00000000-0005-0000-0000-00000C000000}"/>
    <cellStyle name="Normál 2 2 3 3" xfId="50" xr:uid="{00000000-0005-0000-0000-00000D000000}"/>
    <cellStyle name="Normál 2 2 4" xfId="64" xr:uid="{00000000-0005-0000-0000-00000E000000}"/>
    <cellStyle name="Normál 2 2 5" xfId="38" xr:uid="{00000000-0005-0000-0000-00000F000000}"/>
    <cellStyle name="Normál 2 3" xfId="13" xr:uid="{00000000-0005-0000-0000-000010000000}"/>
    <cellStyle name="Normál 2 3 2" xfId="26" xr:uid="{00000000-0005-0000-0000-000011000000}"/>
    <cellStyle name="Normál 2 3 2 2" xfId="79" xr:uid="{00000000-0005-0000-0000-000012000000}"/>
    <cellStyle name="Normál 2 3 2 3" xfId="53" xr:uid="{00000000-0005-0000-0000-000013000000}"/>
    <cellStyle name="Normál 2 3 3" xfId="67" xr:uid="{00000000-0005-0000-0000-000014000000}"/>
    <cellStyle name="Normál 2 3 4" xfId="41" xr:uid="{00000000-0005-0000-0000-000015000000}"/>
    <cellStyle name="Normál 2 4" xfId="21" xr:uid="{00000000-0005-0000-0000-000016000000}"/>
    <cellStyle name="Normál 2 4 2" xfId="74" xr:uid="{00000000-0005-0000-0000-000017000000}"/>
    <cellStyle name="Normál 2 4 3" xfId="48" xr:uid="{00000000-0005-0000-0000-000018000000}"/>
    <cellStyle name="Normál 2 5" xfId="62" xr:uid="{00000000-0005-0000-0000-000019000000}"/>
    <cellStyle name="Normál 2 6" xfId="36" xr:uid="{00000000-0005-0000-0000-00001A000000}"/>
    <cellStyle name="Normál 3" xfId="9" xr:uid="{00000000-0005-0000-0000-00001B000000}"/>
    <cellStyle name="Normál 3 2" xfId="11" xr:uid="{00000000-0005-0000-0000-00001C000000}"/>
    <cellStyle name="Normál 3 2 2" xfId="16" xr:uid="{00000000-0005-0000-0000-00001D000000}"/>
    <cellStyle name="Normál 3 2 2 2" xfId="29" xr:uid="{00000000-0005-0000-0000-00001E000000}"/>
    <cellStyle name="Normál 3 2 2 2 2" xfId="82" xr:uid="{00000000-0005-0000-0000-00001F000000}"/>
    <cellStyle name="Normál 3 2 2 2 3" xfId="56" xr:uid="{00000000-0005-0000-0000-000020000000}"/>
    <cellStyle name="Normál 3 2 2 3" xfId="70" xr:uid="{00000000-0005-0000-0000-000021000000}"/>
    <cellStyle name="Normál 3 2 2 4" xfId="44" xr:uid="{00000000-0005-0000-0000-000022000000}"/>
    <cellStyle name="Normál 3 2 3" xfId="24" xr:uid="{00000000-0005-0000-0000-000023000000}"/>
    <cellStyle name="Normál 3 2 3 2" xfId="77" xr:uid="{00000000-0005-0000-0000-000024000000}"/>
    <cellStyle name="Normál 3 2 3 3" xfId="51" xr:uid="{00000000-0005-0000-0000-000025000000}"/>
    <cellStyle name="Normál 3 2 4" xfId="65" xr:uid="{00000000-0005-0000-0000-000026000000}"/>
    <cellStyle name="Normál 3 2 5" xfId="39" xr:uid="{00000000-0005-0000-0000-000027000000}"/>
    <cellStyle name="Normál 3 3" xfId="14" xr:uid="{00000000-0005-0000-0000-000028000000}"/>
    <cellStyle name="Normál 3 3 2" xfId="27" xr:uid="{00000000-0005-0000-0000-000029000000}"/>
    <cellStyle name="Normál 3 3 2 2" xfId="80" xr:uid="{00000000-0005-0000-0000-00002A000000}"/>
    <cellStyle name="Normál 3 3 2 3" xfId="54" xr:uid="{00000000-0005-0000-0000-00002B000000}"/>
    <cellStyle name="Normál 3 3 3" xfId="68" xr:uid="{00000000-0005-0000-0000-00002C000000}"/>
    <cellStyle name="Normál 3 3 4" xfId="42" xr:uid="{00000000-0005-0000-0000-00002D000000}"/>
    <cellStyle name="Normál 3 4" xfId="22" xr:uid="{00000000-0005-0000-0000-00002E000000}"/>
    <cellStyle name="Normál 3 4 2" xfId="75" xr:uid="{00000000-0005-0000-0000-00002F000000}"/>
    <cellStyle name="Normál 3 4 3" xfId="49" xr:uid="{00000000-0005-0000-0000-000030000000}"/>
    <cellStyle name="Normál 3 5" xfId="63" xr:uid="{00000000-0005-0000-0000-000031000000}"/>
    <cellStyle name="Normál 3 6" xfId="37" xr:uid="{00000000-0005-0000-0000-000032000000}"/>
    <cellStyle name="Schlecht" xfId="1" builtinId="27"/>
    <cellStyle name="Standard" xfId="0" builtinId="0"/>
    <cellStyle name="Standard 2" xfId="3" xr:uid="{00000000-0005-0000-0000-000035000000}"/>
    <cellStyle name="Standard 2 2" xfId="17" xr:uid="{00000000-0005-0000-0000-000036000000}"/>
    <cellStyle name="Standard 2 2 2" xfId="30" xr:uid="{00000000-0005-0000-0000-000037000000}"/>
    <cellStyle name="Standard 2 2 2 2" xfId="83" xr:uid="{00000000-0005-0000-0000-000038000000}"/>
    <cellStyle name="Standard 2 2 2 3" xfId="57" xr:uid="{00000000-0005-0000-0000-000039000000}"/>
    <cellStyle name="Standard 2 2 3" xfId="71" xr:uid="{00000000-0005-0000-0000-00003A000000}"/>
    <cellStyle name="Standard 2 2 4" xfId="45" xr:uid="{00000000-0005-0000-0000-00003B000000}"/>
    <cellStyle name="Standard 2 3" xfId="12" xr:uid="{00000000-0005-0000-0000-00003C000000}"/>
    <cellStyle name="Standard 2 3 2" xfId="25" xr:uid="{00000000-0005-0000-0000-00003D000000}"/>
    <cellStyle name="Standard 2 3 2 2" xfId="78" xr:uid="{00000000-0005-0000-0000-00003E000000}"/>
    <cellStyle name="Standard 2 3 2 3" xfId="52" xr:uid="{00000000-0005-0000-0000-00003F000000}"/>
    <cellStyle name="Standard 2 3 3" xfId="66" xr:uid="{00000000-0005-0000-0000-000040000000}"/>
    <cellStyle name="Standard 2 3 4" xfId="40" xr:uid="{00000000-0005-0000-0000-000041000000}"/>
    <cellStyle name="Standard 3" xfId="5" xr:uid="{00000000-0005-0000-0000-000042000000}"/>
    <cellStyle name="Standard 3 2" xfId="19" xr:uid="{00000000-0005-0000-0000-000043000000}"/>
    <cellStyle name="Standard 3 2 2" xfId="31" xr:uid="{00000000-0005-0000-0000-000044000000}"/>
    <cellStyle name="Standard 3 2 2 2" xfId="84" xr:uid="{00000000-0005-0000-0000-000045000000}"/>
    <cellStyle name="Standard 3 2 2 3" xfId="58" xr:uid="{00000000-0005-0000-0000-000046000000}"/>
    <cellStyle name="Standard 3 2 3" xfId="72" xr:uid="{00000000-0005-0000-0000-000047000000}"/>
    <cellStyle name="Standard 3 2 4" xfId="46" xr:uid="{00000000-0005-0000-0000-000048000000}"/>
    <cellStyle name="Standard 4" xfId="4" xr:uid="{00000000-0005-0000-0000-000049000000}"/>
    <cellStyle name="Standard 4 2" xfId="6" xr:uid="{00000000-0005-0000-0000-00004A000000}"/>
    <cellStyle name="Standard 4 2 2" xfId="60" xr:uid="{00000000-0005-0000-0000-00004B000000}"/>
    <cellStyle name="Standard 4 2 3" xfId="34" xr:uid="{00000000-0005-0000-0000-00004C000000}"/>
    <cellStyle name="Standard 4 3" xfId="7" xr:uid="{00000000-0005-0000-0000-00004D000000}"/>
    <cellStyle name="Standard 4 3 2" xfId="61" xr:uid="{00000000-0005-0000-0000-00004E000000}"/>
    <cellStyle name="Standard 4 3 3" xfId="35" xr:uid="{00000000-0005-0000-0000-00004F000000}"/>
    <cellStyle name="Standard 4 4" xfId="20" xr:uid="{00000000-0005-0000-0000-000050000000}"/>
    <cellStyle name="Standard 4 4 2" xfId="73" xr:uid="{00000000-0005-0000-0000-000051000000}"/>
    <cellStyle name="Standard 4 4 3" xfId="47" xr:uid="{00000000-0005-0000-0000-000052000000}"/>
    <cellStyle name="Standard 4 5" xfId="59" xr:uid="{00000000-0005-0000-0000-000053000000}"/>
    <cellStyle name="Standard 4 6" xfId="33" xr:uid="{00000000-0005-0000-0000-000054000000}"/>
  </cellStyles>
  <dxfs count="108">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C7CE"/>
        </patternFill>
      </fill>
    </dxf>
    <dxf>
      <fill>
        <patternFill>
          <bgColor rgb="FFFFC7CE"/>
        </patternFill>
      </fill>
    </dxf>
    <dxf>
      <fill>
        <patternFill>
          <bgColor rgb="FFFFC7CE"/>
        </patternFill>
      </fill>
    </dxf>
    <dxf>
      <fill>
        <patternFill>
          <bgColor theme="7"/>
        </patternFill>
      </fill>
    </dxf>
    <dxf>
      <fill>
        <patternFill>
          <bgColor theme="7"/>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EB9C"/>
        </patternFill>
      </fill>
    </dxf>
    <dxf>
      <fill>
        <patternFill>
          <bgColor rgb="FFFFEB9C"/>
        </patternFill>
      </fill>
    </dxf>
    <dxf>
      <font>
        <b/>
        <i val="0"/>
        <color rgb="FFFF0000"/>
      </font>
    </dxf>
    <dxf>
      <font>
        <b/>
        <i val="0"/>
        <color rgb="FFFF0000"/>
      </font>
    </dxf>
    <dxf>
      <font>
        <b/>
        <i val="0"/>
        <color rgb="FFFF0000"/>
      </font>
    </dxf>
    <dxf>
      <fill>
        <patternFill>
          <bgColor rgb="FFC6EFCE"/>
        </patternFill>
      </fill>
    </dxf>
    <dxf>
      <fill>
        <patternFill>
          <bgColor rgb="FFFFC7CE"/>
        </patternFill>
      </fill>
    </dxf>
    <dxf>
      <fill>
        <patternFill>
          <bgColor rgb="FFFFC7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C6EFCE"/>
        </patternFill>
      </fill>
    </dxf>
    <dxf>
      <fill>
        <patternFill>
          <bgColor rgb="FFFFC7CE"/>
        </patternFill>
      </fill>
    </dxf>
  </dxfs>
  <tableStyles count="0" defaultTableStyle="TableStyleMedium2" defaultPivotStyle="PivotStyleLight16"/>
  <colors>
    <mruColors>
      <color rgb="FFC6EFCE"/>
      <color rgb="FFFFC7CE"/>
      <color rgb="FFFFEB9C"/>
      <color rgb="FFFFFF9C"/>
      <color rgb="FFC7DFC2"/>
      <color rgb="FFABCFA7"/>
      <color rgb="FF5EE0FE"/>
      <color rgb="FFCCFFCC"/>
      <color rgb="FFACEEFE"/>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3-3EEA-4825-B2B5-243EAF09BD83}"/>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1-2A6D-43DC-B243-9BE42270A411}"/>
              </c:ext>
            </c:extLst>
          </c:dPt>
          <c:xVal>
            <c:strRef>
              <c:f>'..'!$AK$39:$AK$82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'..'!$AL$39:$AL$82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0-2A6D-43DC-B243-9BE42270A411}"/>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441C-45E9-9E9E-C38301F0A4A4}"/>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441C-45E9-9E9E-C38301F0A4A4}"/>
              </c:ext>
            </c:extLst>
          </c:dPt>
          <c:xVal>
            <c:strRef>
              <c:f>'..'!$B$39:$B$82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'..'!$C$39:$C$82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441C-45E9-9E9E-C38301F0A4A4}"/>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6EDF-465F-84F4-19B4B8C4F8CF}"/>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6EDF-465F-84F4-19B4B8C4F8CF}"/>
              </c:ext>
            </c:extLst>
          </c:dPt>
          <c:xVal>
            <c:strRef>
              <c:f>'..'!$G$39:$G$82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'..'!$H$39:$H$82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6EDF-465F-84F4-19B4B8C4F8CF}"/>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7197-4F8B-8546-0D88074534F2}"/>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7197-4F8B-8546-0D88074534F2}"/>
              </c:ext>
            </c:extLst>
          </c:dPt>
          <c:xVal>
            <c:strRef>
              <c:f>'..'!$L$39:$L$82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'..'!$M$39:$M$82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7197-4F8B-8546-0D88074534F2}"/>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254D-408C-8535-20E0D9D40347}"/>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254D-408C-8535-20E0D9D40347}"/>
              </c:ext>
            </c:extLst>
          </c:dPt>
          <c:xVal>
            <c:strRef>
              <c:f>'..'!$Q$39:$Q$82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'..'!$R$39:$R$82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254D-408C-8535-20E0D9D40347}"/>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B865-49F9-8C06-0B97B84CD13B}"/>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B865-49F9-8C06-0B97B84CD13B}"/>
              </c:ext>
            </c:extLst>
          </c:dPt>
          <c:xVal>
            <c:strRef>
              <c:f>'..'!$V$39:$V$82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'..'!$W$39:$W$82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B865-49F9-8C06-0B97B84CD13B}"/>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6130-4EFB-BB82-888FA16F7645}"/>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6130-4EFB-BB82-888FA16F7645}"/>
              </c:ext>
            </c:extLst>
          </c:dPt>
          <c:xVal>
            <c:strRef>
              <c:f>'..'!$AA$39:$AA$82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'..'!$AB$39:$AB$82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6130-4EFB-BB82-888FA16F7645}"/>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2F0C-4B21-B3EC-A86C9F62C703}"/>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2F0C-4B21-B3EC-A86C9F62C703}"/>
              </c:ext>
            </c:extLst>
          </c:dPt>
          <c:xVal>
            <c:strRef>
              <c:f>'..'!$AF$39:$AF$82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'..'!$AG$39:$AG$82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2F0C-4B21-B3EC-A86C9F62C703}"/>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4.xml"/><Relationship Id="rId13"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chart" Target="../charts/chart3.xml"/><Relationship Id="rId12" Type="http://schemas.openxmlformats.org/officeDocument/2006/relationships/chart" Target="../charts/chart8.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2.xml"/><Relationship Id="rId11" Type="http://schemas.openxmlformats.org/officeDocument/2006/relationships/chart" Target="../charts/chart7.xml"/><Relationship Id="rId5" Type="http://schemas.openxmlformats.org/officeDocument/2006/relationships/image" Target="../media/image4.png"/><Relationship Id="rId10" Type="http://schemas.openxmlformats.org/officeDocument/2006/relationships/chart" Target="../charts/chart6.xml"/><Relationship Id="rId4" Type="http://schemas.openxmlformats.org/officeDocument/2006/relationships/image" Target="../media/image3.png"/><Relationship Id="rId9"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64</xdr:row>
      <xdr:rowOff>76200</xdr:rowOff>
    </xdr:from>
    <xdr:to>
      <xdr:col>11</xdr:col>
      <xdr:colOff>167012</xdr:colOff>
      <xdr:row>65</xdr:row>
      <xdr:rowOff>212082</xdr:rowOff>
    </xdr:to>
    <xdr:pic>
      <xdr:nvPicPr>
        <xdr:cNvPr id="7" name="Grafik 6">
          <a:extLst>
            <a:ext uri="{FF2B5EF4-FFF2-40B4-BE49-F238E27FC236}">
              <a16:creationId xmlns:a16="http://schemas.microsoft.com/office/drawing/2014/main" id="{A59FED2A-F201-4759-85B1-3DE74B79A20E}"/>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23825" y="15638369"/>
          <a:ext cx="2354400" cy="360000"/>
        </a:xfrm>
        <a:prstGeom prst="rect">
          <a:avLst/>
        </a:prstGeom>
      </xdr:spPr>
    </xdr:pic>
    <xdr:clientData/>
  </xdr:twoCellAnchor>
  <xdr:twoCellAnchor>
    <xdr:from>
      <xdr:col>7</xdr:col>
      <xdr:colOff>26276</xdr:colOff>
      <xdr:row>56</xdr:row>
      <xdr:rowOff>133350</xdr:rowOff>
    </xdr:from>
    <xdr:to>
      <xdr:col>8</xdr:col>
      <xdr:colOff>42697</xdr:colOff>
      <xdr:row>56</xdr:row>
      <xdr:rowOff>133350</xdr:rowOff>
    </xdr:to>
    <xdr:cxnSp macro="">
      <xdr:nvCxnSpPr>
        <xdr:cNvPr id="8" name="Gerade Verbindung mit Pfeil 7">
          <a:extLst>
            <a:ext uri="{FF2B5EF4-FFF2-40B4-BE49-F238E27FC236}">
              <a16:creationId xmlns:a16="http://schemas.microsoft.com/office/drawing/2014/main" id="{527A6ECE-A859-4E2C-BAC4-1169E2A7FF52}"/>
            </a:ext>
          </a:extLst>
        </xdr:cNvPr>
        <xdr:cNvCxnSpPr/>
      </xdr:nvCxnSpPr>
      <xdr:spPr>
        <a:xfrm>
          <a:off x="1759826" y="7248525"/>
          <a:ext cx="302171"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52667</xdr:colOff>
      <xdr:row>32</xdr:row>
      <xdr:rowOff>235324</xdr:rowOff>
    </xdr:from>
    <xdr:to>
      <xdr:col>32</xdr:col>
      <xdr:colOff>22082</xdr:colOff>
      <xdr:row>48</xdr:row>
      <xdr:rowOff>216401</xdr:rowOff>
    </xdr:to>
    <xdr:grpSp>
      <xdr:nvGrpSpPr>
        <xdr:cNvPr id="21" name="Gruppieren 20">
          <a:extLst>
            <a:ext uri="{FF2B5EF4-FFF2-40B4-BE49-F238E27FC236}">
              <a16:creationId xmlns:a16="http://schemas.microsoft.com/office/drawing/2014/main" id="{54C0A61E-A112-4CA8-A8F0-93EE62F44DE3}"/>
            </a:ext>
          </a:extLst>
        </xdr:cNvPr>
        <xdr:cNvGrpSpPr/>
      </xdr:nvGrpSpPr>
      <xdr:grpSpPr>
        <a:xfrm>
          <a:off x="5434292" y="8141074"/>
          <a:ext cx="1455315" cy="3695827"/>
          <a:chOff x="5398574" y="8206558"/>
          <a:chExt cx="1457696" cy="3731546"/>
        </a:xfrm>
      </xdr:grpSpPr>
      <xdr:grpSp>
        <xdr:nvGrpSpPr>
          <xdr:cNvPr id="4" name="Gruppieren 3">
            <a:extLst>
              <a:ext uri="{FF2B5EF4-FFF2-40B4-BE49-F238E27FC236}">
                <a16:creationId xmlns:a16="http://schemas.microsoft.com/office/drawing/2014/main" id="{5CAAD53A-83D7-4A8F-96DD-A79A7BFE917D}"/>
              </a:ext>
            </a:extLst>
          </xdr:cNvPr>
          <xdr:cNvGrpSpPr/>
        </xdr:nvGrpSpPr>
        <xdr:grpSpPr>
          <a:xfrm>
            <a:off x="5438989" y="8270886"/>
            <a:ext cx="1417281" cy="3624151"/>
            <a:chOff x="5439983" y="8011133"/>
            <a:chExt cx="1420275" cy="3533763"/>
          </a:xfrm>
        </xdr:grpSpPr>
        <xdr:grpSp>
          <xdr:nvGrpSpPr>
            <xdr:cNvPr id="2050" name="Gruppieren 2049">
              <a:extLst>
                <a:ext uri="{FF2B5EF4-FFF2-40B4-BE49-F238E27FC236}">
                  <a16:creationId xmlns:a16="http://schemas.microsoft.com/office/drawing/2014/main" id="{538B787C-8D37-445F-96D5-0863A9CB6BF5}"/>
                </a:ext>
              </a:extLst>
            </xdr:cNvPr>
            <xdr:cNvGrpSpPr>
              <a:grpSpLocks noChangeAspect="1"/>
            </xdr:cNvGrpSpPr>
          </xdr:nvGrpSpPr>
          <xdr:grpSpPr>
            <a:xfrm>
              <a:off x="5439983" y="8011133"/>
              <a:ext cx="1276175" cy="3533763"/>
              <a:chOff x="8899072" y="2558143"/>
              <a:chExt cx="2311753" cy="6477735"/>
            </a:xfrm>
          </xdr:grpSpPr>
          <xdr:sp macro="" textlink="">
            <xdr:nvSpPr>
              <xdr:cNvPr id="2051" name="Freihandform: Form 2050">
                <a:extLst>
                  <a:ext uri="{FF2B5EF4-FFF2-40B4-BE49-F238E27FC236}">
                    <a16:creationId xmlns:a16="http://schemas.microsoft.com/office/drawing/2014/main" id="{550D03ED-E9CE-4C52-BC3A-59BE85E3C35B}"/>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2" name="Freihandform: Form 2051">
                <a:extLst>
                  <a:ext uri="{FF2B5EF4-FFF2-40B4-BE49-F238E27FC236}">
                    <a16:creationId xmlns:a16="http://schemas.microsoft.com/office/drawing/2014/main" id="{33122D65-3A4C-424A-8E75-0152ACDDE8C3}"/>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3" name="Freihandform: Form 2052">
                <a:extLst>
                  <a:ext uri="{FF2B5EF4-FFF2-40B4-BE49-F238E27FC236}">
                    <a16:creationId xmlns:a16="http://schemas.microsoft.com/office/drawing/2014/main" id="{AB5EA16C-2122-4CF4-87DC-A10F93FC5653}"/>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4" name="Freihandform: Form 2053">
                <a:extLst>
                  <a:ext uri="{FF2B5EF4-FFF2-40B4-BE49-F238E27FC236}">
                    <a16:creationId xmlns:a16="http://schemas.microsoft.com/office/drawing/2014/main" id="{0C72F39D-6065-4336-9DAB-AE41F782EB07}"/>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5" name="Freihandform: Form 2054">
                <a:extLst>
                  <a:ext uri="{FF2B5EF4-FFF2-40B4-BE49-F238E27FC236}">
                    <a16:creationId xmlns:a16="http://schemas.microsoft.com/office/drawing/2014/main" id="{8B8474A8-7A6A-4BB3-A7EC-658B9EA3FCE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6" name="Freihandform: Form 2055">
                <a:extLst>
                  <a:ext uri="{FF2B5EF4-FFF2-40B4-BE49-F238E27FC236}">
                    <a16:creationId xmlns:a16="http://schemas.microsoft.com/office/drawing/2014/main" id="{8A93C0B9-4F04-474B-A158-60EF50EF6521}"/>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7" name="Freihandform: Form 2056">
                <a:extLst>
                  <a:ext uri="{FF2B5EF4-FFF2-40B4-BE49-F238E27FC236}">
                    <a16:creationId xmlns:a16="http://schemas.microsoft.com/office/drawing/2014/main" id="{7FF8FD52-50E4-483C-8209-154DE0976A34}"/>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8" name="Freihandform: Form 2057">
                <a:extLst>
                  <a:ext uri="{FF2B5EF4-FFF2-40B4-BE49-F238E27FC236}">
                    <a16:creationId xmlns:a16="http://schemas.microsoft.com/office/drawing/2014/main" id="{AA54F391-E05D-48DF-8C81-3249151B1DFD}"/>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9" name="Freihandform: Form 2058">
                <a:extLst>
                  <a:ext uri="{FF2B5EF4-FFF2-40B4-BE49-F238E27FC236}">
                    <a16:creationId xmlns:a16="http://schemas.microsoft.com/office/drawing/2014/main" id="{F32946C0-AA41-43E2-BECC-17E25F45008E}"/>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60" name="Freihandform: Form 2059">
                <a:extLst>
                  <a:ext uri="{FF2B5EF4-FFF2-40B4-BE49-F238E27FC236}">
                    <a16:creationId xmlns:a16="http://schemas.microsoft.com/office/drawing/2014/main" id="{43136563-A4E2-4B73-B4F5-2C6CFC085FA2}"/>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61" name="Freihandform: Form 2060">
                <a:extLst>
                  <a:ext uri="{FF2B5EF4-FFF2-40B4-BE49-F238E27FC236}">
                    <a16:creationId xmlns:a16="http://schemas.microsoft.com/office/drawing/2014/main" id="{2259C2D8-3502-49D4-B738-8858485AD3B4}"/>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2" name="Freihandform: Form 2061">
                <a:extLst>
                  <a:ext uri="{FF2B5EF4-FFF2-40B4-BE49-F238E27FC236}">
                    <a16:creationId xmlns:a16="http://schemas.microsoft.com/office/drawing/2014/main" id="{1C79AAAC-9161-4DC5-AA01-772B498B39F2}"/>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3" name="Freihandform: Form 2062">
                <a:extLst>
                  <a:ext uri="{FF2B5EF4-FFF2-40B4-BE49-F238E27FC236}">
                    <a16:creationId xmlns:a16="http://schemas.microsoft.com/office/drawing/2014/main" id="{F9848DB4-B1CB-41D2-BD42-8AC5A45F85DD}"/>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2064" name="Freihandform: Form 2063">
                <a:extLst>
                  <a:ext uri="{FF2B5EF4-FFF2-40B4-BE49-F238E27FC236}">
                    <a16:creationId xmlns:a16="http://schemas.microsoft.com/office/drawing/2014/main" id="{FDF6B040-602A-4A42-9590-CD58B9E6F9A1}"/>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5" name="Freihandform: Form 2064">
                <a:extLst>
                  <a:ext uri="{FF2B5EF4-FFF2-40B4-BE49-F238E27FC236}">
                    <a16:creationId xmlns:a16="http://schemas.microsoft.com/office/drawing/2014/main" id="{C609EAB5-71D1-4FE7-81F6-C96E0E69C643}"/>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2066" name="Freihandform: Form 2065">
                <a:extLst>
                  <a:ext uri="{FF2B5EF4-FFF2-40B4-BE49-F238E27FC236}">
                    <a16:creationId xmlns:a16="http://schemas.microsoft.com/office/drawing/2014/main" id="{E1B0ABAA-981F-4C14-862C-CFFCAFF64217}"/>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7" name="Freihandform: Form 2066">
                <a:extLst>
                  <a:ext uri="{FF2B5EF4-FFF2-40B4-BE49-F238E27FC236}">
                    <a16:creationId xmlns:a16="http://schemas.microsoft.com/office/drawing/2014/main" id="{3BEF6BB7-6AFB-471B-97E3-C56090650F44}"/>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68" name="Freihandform: Form 2067">
                <a:extLst>
                  <a:ext uri="{FF2B5EF4-FFF2-40B4-BE49-F238E27FC236}">
                    <a16:creationId xmlns:a16="http://schemas.microsoft.com/office/drawing/2014/main" id="{E6A2EFFB-D400-4BA0-B724-286DDA1251E6}"/>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69" name="Freihandform: Form 2068">
                <a:extLst>
                  <a:ext uri="{FF2B5EF4-FFF2-40B4-BE49-F238E27FC236}">
                    <a16:creationId xmlns:a16="http://schemas.microsoft.com/office/drawing/2014/main" id="{20D70BCE-62F4-4619-9FF3-CAEE6B3A933F}"/>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0" name="Freihandform: Form 2069">
                <a:extLst>
                  <a:ext uri="{FF2B5EF4-FFF2-40B4-BE49-F238E27FC236}">
                    <a16:creationId xmlns:a16="http://schemas.microsoft.com/office/drawing/2014/main" id="{4A1B5C4E-F155-4268-B465-E083D75E922D}"/>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1" name="Freihandform: Form 2070">
                <a:extLst>
                  <a:ext uri="{FF2B5EF4-FFF2-40B4-BE49-F238E27FC236}">
                    <a16:creationId xmlns:a16="http://schemas.microsoft.com/office/drawing/2014/main" id="{A29292CA-4CC6-40EE-9842-25CE0B2467A6}"/>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072" name="Freihandform: Form 2071">
                <a:extLst>
                  <a:ext uri="{FF2B5EF4-FFF2-40B4-BE49-F238E27FC236}">
                    <a16:creationId xmlns:a16="http://schemas.microsoft.com/office/drawing/2014/main" id="{CF2C9C13-C042-4B3A-94BD-5168FDBAC2EE}"/>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3" name="Freihandform: Form 2072">
                <a:extLst>
                  <a:ext uri="{FF2B5EF4-FFF2-40B4-BE49-F238E27FC236}">
                    <a16:creationId xmlns:a16="http://schemas.microsoft.com/office/drawing/2014/main" id="{B75FCB92-E2A8-4F2E-8147-1A109DB42659}"/>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4" name="Freihandform: Form 2073">
                <a:extLst>
                  <a:ext uri="{FF2B5EF4-FFF2-40B4-BE49-F238E27FC236}">
                    <a16:creationId xmlns:a16="http://schemas.microsoft.com/office/drawing/2014/main" id="{769D989B-9C0A-4795-A3BD-DAE64C7DFC5D}"/>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5" name="Freihandform: Form 2074">
                <a:extLst>
                  <a:ext uri="{FF2B5EF4-FFF2-40B4-BE49-F238E27FC236}">
                    <a16:creationId xmlns:a16="http://schemas.microsoft.com/office/drawing/2014/main" id="{C4B79130-4FD3-440E-B15D-31CE3ABA792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6" name="Freihandform: Form 2075">
                <a:extLst>
                  <a:ext uri="{FF2B5EF4-FFF2-40B4-BE49-F238E27FC236}">
                    <a16:creationId xmlns:a16="http://schemas.microsoft.com/office/drawing/2014/main" id="{FF95988D-8206-47C8-A788-E8FC24487A92}"/>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077" name="Freihandform: Form 2076">
                <a:extLst>
                  <a:ext uri="{FF2B5EF4-FFF2-40B4-BE49-F238E27FC236}">
                    <a16:creationId xmlns:a16="http://schemas.microsoft.com/office/drawing/2014/main" id="{A8D557CB-F015-4EFA-AABA-EA1F7675337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2078" name="Freihandform: Form 2077">
                <a:extLst>
                  <a:ext uri="{FF2B5EF4-FFF2-40B4-BE49-F238E27FC236}">
                    <a16:creationId xmlns:a16="http://schemas.microsoft.com/office/drawing/2014/main" id="{66D43D33-73DF-4EC2-9729-FFCE63379E27}"/>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2079" name="Freihandform: Form 2078">
                <a:extLst>
                  <a:ext uri="{FF2B5EF4-FFF2-40B4-BE49-F238E27FC236}">
                    <a16:creationId xmlns:a16="http://schemas.microsoft.com/office/drawing/2014/main" id="{8DBF8230-6896-4CFE-8E8B-FB3C97CF6CBF}"/>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0" name="Freihandform: Form 2079">
                <a:extLst>
                  <a:ext uri="{FF2B5EF4-FFF2-40B4-BE49-F238E27FC236}">
                    <a16:creationId xmlns:a16="http://schemas.microsoft.com/office/drawing/2014/main" id="{7AA25D6B-A23A-40EC-B2C9-6C0AD2E164AE}"/>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1" name="Freihandform: Form 2080">
                <a:extLst>
                  <a:ext uri="{FF2B5EF4-FFF2-40B4-BE49-F238E27FC236}">
                    <a16:creationId xmlns:a16="http://schemas.microsoft.com/office/drawing/2014/main" id="{2DA050FD-7252-46C9-A77C-02D77600FB58}"/>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2" name="Freihandform: Form 2081">
                <a:extLst>
                  <a:ext uri="{FF2B5EF4-FFF2-40B4-BE49-F238E27FC236}">
                    <a16:creationId xmlns:a16="http://schemas.microsoft.com/office/drawing/2014/main" id="{384815F4-4DB3-45D5-83B8-A6F72C68A5C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3" name="Freihandform: Form 2082">
                <a:extLst>
                  <a:ext uri="{FF2B5EF4-FFF2-40B4-BE49-F238E27FC236}">
                    <a16:creationId xmlns:a16="http://schemas.microsoft.com/office/drawing/2014/main" id="{6EA6F7F5-7B3B-42D2-AE81-556F0270C3BE}"/>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4" name="Freihandform: Form 2083">
                <a:extLst>
                  <a:ext uri="{FF2B5EF4-FFF2-40B4-BE49-F238E27FC236}">
                    <a16:creationId xmlns:a16="http://schemas.microsoft.com/office/drawing/2014/main" id="{EB739F31-81C1-46B4-A563-9EC81B7D5E23}"/>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5" name="Freihandform: Form 2084">
                <a:extLst>
                  <a:ext uri="{FF2B5EF4-FFF2-40B4-BE49-F238E27FC236}">
                    <a16:creationId xmlns:a16="http://schemas.microsoft.com/office/drawing/2014/main" id="{D659B60A-8C66-417B-8E2E-2088B1FF6217}"/>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6" name="Freihandform: Form 2085">
                <a:extLst>
                  <a:ext uri="{FF2B5EF4-FFF2-40B4-BE49-F238E27FC236}">
                    <a16:creationId xmlns:a16="http://schemas.microsoft.com/office/drawing/2014/main" id="{1D56549D-F27E-4A19-94D1-CC5FFFA65A49}"/>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2087" name="Freihandform: Form 2086">
                <a:extLst>
                  <a:ext uri="{FF2B5EF4-FFF2-40B4-BE49-F238E27FC236}">
                    <a16:creationId xmlns:a16="http://schemas.microsoft.com/office/drawing/2014/main" id="{C09C81B9-DD17-4BA8-BC1A-B03DC6DA9A69}"/>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8" name="Freihandform: Form 2087">
                <a:extLst>
                  <a:ext uri="{FF2B5EF4-FFF2-40B4-BE49-F238E27FC236}">
                    <a16:creationId xmlns:a16="http://schemas.microsoft.com/office/drawing/2014/main" id="{36588F40-FA70-4461-9F25-BF5640750BCF}"/>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2089" name="Freihandform: Form 2088">
                <a:extLst>
                  <a:ext uri="{FF2B5EF4-FFF2-40B4-BE49-F238E27FC236}">
                    <a16:creationId xmlns:a16="http://schemas.microsoft.com/office/drawing/2014/main" id="{0F2CE1F2-7192-4C96-AEE3-3990FC509E91}"/>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0" name="Freihandform: Form 2089">
                <a:extLst>
                  <a:ext uri="{FF2B5EF4-FFF2-40B4-BE49-F238E27FC236}">
                    <a16:creationId xmlns:a16="http://schemas.microsoft.com/office/drawing/2014/main" id="{14A2B375-0CF7-4B09-8F5F-EE70DA928E48}"/>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1" name="Freihandform: Form 2090">
                <a:extLst>
                  <a:ext uri="{FF2B5EF4-FFF2-40B4-BE49-F238E27FC236}">
                    <a16:creationId xmlns:a16="http://schemas.microsoft.com/office/drawing/2014/main" id="{6519E512-3062-4FFF-AA10-6C523582D30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2" name="Freihandform: Form 2091">
                <a:extLst>
                  <a:ext uri="{FF2B5EF4-FFF2-40B4-BE49-F238E27FC236}">
                    <a16:creationId xmlns:a16="http://schemas.microsoft.com/office/drawing/2014/main" id="{61DA51B6-59AF-48FE-B61C-3A38A98475F0}"/>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3" name="Freihandform: Form 2092">
                <a:extLst>
                  <a:ext uri="{FF2B5EF4-FFF2-40B4-BE49-F238E27FC236}">
                    <a16:creationId xmlns:a16="http://schemas.microsoft.com/office/drawing/2014/main" id="{700FC576-B83E-4E8D-8B6B-8129DE73DA79}"/>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2094" name="Freihandform: Form 2093">
                <a:extLst>
                  <a:ext uri="{FF2B5EF4-FFF2-40B4-BE49-F238E27FC236}">
                    <a16:creationId xmlns:a16="http://schemas.microsoft.com/office/drawing/2014/main" id="{76F08154-D22B-4BAE-A15A-AAE6E0DE95BD}"/>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2095" name="Freihandform: Form 2094">
                <a:extLst>
                  <a:ext uri="{FF2B5EF4-FFF2-40B4-BE49-F238E27FC236}">
                    <a16:creationId xmlns:a16="http://schemas.microsoft.com/office/drawing/2014/main" id="{8784119C-17F5-4E59-A43D-D3194475E3D0}"/>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6" name="Freihandform: Form 2095">
                <a:extLst>
                  <a:ext uri="{FF2B5EF4-FFF2-40B4-BE49-F238E27FC236}">
                    <a16:creationId xmlns:a16="http://schemas.microsoft.com/office/drawing/2014/main" id="{0C8C244B-8249-48F4-A088-C14B17086468}"/>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7" name="Freihandform: Form 2096">
                <a:extLst>
                  <a:ext uri="{FF2B5EF4-FFF2-40B4-BE49-F238E27FC236}">
                    <a16:creationId xmlns:a16="http://schemas.microsoft.com/office/drawing/2014/main" id="{90AB9606-E1D8-435A-ADEF-40BE5C4EA0B2}"/>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8" name="Freihandform: Form 2097">
                <a:extLst>
                  <a:ext uri="{FF2B5EF4-FFF2-40B4-BE49-F238E27FC236}">
                    <a16:creationId xmlns:a16="http://schemas.microsoft.com/office/drawing/2014/main" id="{80741B43-1A24-4A7B-A90A-B172D9FA1DE7}"/>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9" name="Freihandform: Form 2098">
                <a:extLst>
                  <a:ext uri="{FF2B5EF4-FFF2-40B4-BE49-F238E27FC236}">
                    <a16:creationId xmlns:a16="http://schemas.microsoft.com/office/drawing/2014/main" id="{E4339050-7E88-4A92-9020-0D11472C7F8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100" name="Freihandform: Form 2099">
                <a:extLst>
                  <a:ext uri="{FF2B5EF4-FFF2-40B4-BE49-F238E27FC236}">
                    <a16:creationId xmlns:a16="http://schemas.microsoft.com/office/drawing/2014/main" id="{D330BF49-DBE2-4422-9A11-A97069993FD5}"/>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101" name="Freihandform: Form 2100">
                <a:extLst>
                  <a:ext uri="{FF2B5EF4-FFF2-40B4-BE49-F238E27FC236}">
                    <a16:creationId xmlns:a16="http://schemas.microsoft.com/office/drawing/2014/main" id="{FF7E87E4-0C32-402C-B800-3E97DA7EC117}"/>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2" name="Freihandform: Form 2101">
                <a:extLst>
                  <a:ext uri="{FF2B5EF4-FFF2-40B4-BE49-F238E27FC236}">
                    <a16:creationId xmlns:a16="http://schemas.microsoft.com/office/drawing/2014/main" id="{92F1CCF2-9C4F-4204-B6FB-F4C470EAE8C8}"/>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3" name="Freihandform: Form 2102">
                <a:extLst>
                  <a:ext uri="{FF2B5EF4-FFF2-40B4-BE49-F238E27FC236}">
                    <a16:creationId xmlns:a16="http://schemas.microsoft.com/office/drawing/2014/main" id="{6836DE1C-8A61-46AE-A4A4-C778F8D63232}"/>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4" name="Freihandform: Form 2103">
                <a:extLst>
                  <a:ext uri="{FF2B5EF4-FFF2-40B4-BE49-F238E27FC236}">
                    <a16:creationId xmlns:a16="http://schemas.microsoft.com/office/drawing/2014/main" id="{7BD86F8A-5407-4369-B865-9CB87A86618D}"/>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5" name="Freihandform: Form 2104">
                <a:extLst>
                  <a:ext uri="{FF2B5EF4-FFF2-40B4-BE49-F238E27FC236}">
                    <a16:creationId xmlns:a16="http://schemas.microsoft.com/office/drawing/2014/main" id="{9D4EBEFA-0670-4883-BF53-DDD5D8A4D4CC}"/>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6" name="Freihandform: Form 2105">
                <a:extLst>
                  <a:ext uri="{FF2B5EF4-FFF2-40B4-BE49-F238E27FC236}">
                    <a16:creationId xmlns:a16="http://schemas.microsoft.com/office/drawing/2014/main" id="{B3E0B3D1-D14F-42DC-AAFB-F228B036F0C9}"/>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7" name="Freihandform: Form 2106">
                <a:extLst>
                  <a:ext uri="{FF2B5EF4-FFF2-40B4-BE49-F238E27FC236}">
                    <a16:creationId xmlns:a16="http://schemas.microsoft.com/office/drawing/2014/main" id="{8E4E4455-C10A-4206-9516-67E7698AEDC5}"/>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08" name="Freihandform: Form 2107">
                <a:extLst>
                  <a:ext uri="{FF2B5EF4-FFF2-40B4-BE49-F238E27FC236}">
                    <a16:creationId xmlns:a16="http://schemas.microsoft.com/office/drawing/2014/main" id="{587886CD-1CD7-458C-A15D-1CBD3123C06B}"/>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09" name="Freihandform: Form 2108">
                <a:extLst>
                  <a:ext uri="{FF2B5EF4-FFF2-40B4-BE49-F238E27FC236}">
                    <a16:creationId xmlns:a16="http://schemas.microsoft.com/office/drawing/2014/main" id="{E138D26F-F114-433F-9C3E-B3E2294E9F4A}"/>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0" name="Freihandform: Form 2109">
                <a:extLst>
                  <a:ext uri="{FF2B5EF4-FFF2-40B4-BE49-F238E27FC236}">
                    <a16:creationId xmlns:a16="http://schemas.microsoft.com/office/drawing/2014/main" id="{45A44963-79E0-4F25-BB9A-482A287D0158}"/>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1" name="Freihandform: Form 2110">
                <a:extLst>
                  <a:ext uri="{FF2B5EF4-FFF2-40B4-BE49-F238E27FC236}">
                    <a16:creationId xmlns:a16="http://schemas.microsoft.com/office/drawing/2014/main" id="{BF1FEBCD-D1F4-415B-BCE4-46D390A2E14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2" name="Freihandform: Form 2111">
                <a:extLst>
                  <a:ext uri="{FF2B5EF4-FFF2-40B4-BE49-F238E27FC236}">
                    <a16:creationId xmlns:a16="http://schemas.microsoft.com/office/drawing/2014/main" id="{1DBA2A1C-AB20-4734-A696-5CF5534CD875}"/>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3" name="Freihandform: Form 2112">
                <a:extLst>
                  <a:ext uri="{FF2B5EF4-FFF2-40B4-BE49-F238E27FC236}">
                    <a16:creationId xmlns:a16="http://schemas.microsoft.com/office/drawing/2014/main" id="{E022600C-627B-46C3-B069-97F0758A0ED6}"/>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4" name="Freihandform: Form 2113">
                <a:extLst>
                  <a:ext uri="{FF2B5EF4-FFF2-40B4-BE49-F238E27FC236}">
                    <a16:creationId xmlns:a16="http://schemas.microsoft.com/office/drawing/2014/main" id="{154A8C0D-63B3-4C4F-85CD-9788F86CE2BC}"/>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5" name="Freihandform: Form 2114">
                <a:extLst>
                  <a:ext uri="{FF2B5EF4-FFF2-40B4-BE49-F238E27FC236}">
                    <a16:creationId xmlns:a16="http://schemas.microsoft.com/office/drawing/2014/main" id="{2067A029-886C-4B0C-B684-0AD1D4E23F0B}"/>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6" name="Freihandform: Form 2115">
                <a:extLst>
                  <a:ext uri="{FF2B5EF4-FFF2-40B4-BE49-F238E27FC236}">
                    <a16:creationId xmlns:a16="http://schemas.microsoft.com/office/drawing/2014/main" id="{B046E5FD-6187-461D-9592-5949F0F65BFA}"/>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7" name="Freihandform: Form 2116">
                <a:extLst>
                  <a:ext uri="{FF2B5EF4-FFF2-40B4-BE49-F238E27FC236}">
                    <a16:creationId xmlns:a16="http://schemas.microsoft.com/office/drawing/2014/main" id="{8EA984CA-1DE6-464E-A8A0-951EB36D6ADF}"/>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8" name="Freihandform: Form 2117">
                <a:extLst>
                  <a:ext uri="{FF2B5EF4-FFF2-40B4-BE49-F238E27FC236}">
                    <a16:creationId xmlns:a16="http://schemas.microsoft.com/office/drawing/2014/main" id="{A429153E-0DD2-4E92-A69A-2F7AB821557A}"/>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9" name="Freihandform: Form 2118">
                <a:extLst>
                  <a:ext uri="{FF2B5EF4-FFF2-40B4-BE49-F238E27FC236}">
                    <a16:creationId xmlns:a16="http://schemas.microsoft.com/office/drawing/2014/main" id="{8E6AC54F-CAC5-45B3-A8AB-181C48D70B18}"/>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0" name="Freihandform: Form 2119">
                <a:extLst>
                  <a:ext uri="{FF2B5EF4-FFF2-40B4-BE49-F238E27FC236}">
                    <a16:creationId xmlns:a16="http://schemas.microsoft.com/office/drawing/2014/main" id="{47C83A88-DA63-410F-B562-6F5A84773F1F}"/>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1" name="Freihandform: Form 2120">
                <a:extLst>
                  <a:ext uri="{FF2B5EF4-FFF2-40B4-BE49-F238E27FC236}">
                    <a16:creationId xmlns:a16="http://schemas.microsoft.com/office/drawing/2014/main" id="{1A662500-A012-4A6F-855A-BCA7267A4A84}"/>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2" name="Freihandform: Form 2121">
                <a:extLst>
                  <a:ext uri="{FF2B5EF4-FFF2-40B4-BE49-F238E27FC236}">
                    <a16:creationId xmlns:a16="http://schemas.microsoft.com/office/drawing/2014/main" id="{04B2BB52-ED3D-4E7F-AC13-C37A2E1A8D54}"/>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3" name="Freihandform: Form 2122">
                <a:extLst>
                  <a:ext uri="{FF2B5EF4-FFF2-40B4-BE49-F238E27FC236}">
                    <a16:creationId xmlns:a16="http://schemas.microsoft.com/office/drawing/2014/main" id="{820FED54-3A06-4B7D-8063-79C7A67038AA}"/>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4" name="Freihandform: Form 2123">
                <a:extLst>
                  <a:ext uri="{FF2B5EF4-FFF2-40B4-BE49-F238E27FC236}">
                    <a16:creationId xmlns:a16="http://schemas.microsoft.com/office/drawing/2014/main" id="{C34C072B-067E-45F1-8AFE-DF8CAA6D0B30}"/>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5" name="Freihandform: Form 2124">
                <a:extLst>
                  <a:ext uri="{FF2B5EF4-FFF2-40B4-BE49-F238E27FC236}">
                    <a16:creationId xmlns:a16="http://schemas.microsoft.com/office/drawing/2014/main" id="{A27C1C1F-D7FB-465F-92FA-B85DC559F984}"/>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6" name="Freihandform: Form 2125">
                <a:extLst>
                  <a:ext uri="{FF2B5EF4-FFF2-40B4-BE49-F238E27FC236}">
                    <a16:creationId xmlns:a16="http://schemas.microsoft.com/office/drawing/2014/main" id="{33549B77-C6C0-4E4F-AFFB-9F5F6AB58550}"/>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7" name="Freihandform: Form 2126">
                <a:extLst>
                  <a:ext uri="{FF2B5EF4-FFF2-40B4-BE49-F238E27FC236}">
                    <a16:creationId xmlns:a16="http://schemas.microsoft.com/office/drawing/2014/main" id="{101ECF16-F834-4382-9FB3-93E7FFEFEDBA}"/>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8" name="Freihandform: Form 2127">
                <a:extLst>
                  <a:ext uri="{FF2B5EF4-FFF2-40B4-BE49-F238E27FC236}">
                    <a16:creationId xmlns:a16="http://schemas.microsoft.com/office/drawing/2014/main" id="{9E2E34E2-77F9-4960-89EB-331CBAE8EE69}"/>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9" name="Freihandform: Form 2128">
                <a:extLst>
                  <a:ext uri="{FF2B5EF4-FFF2-40B4-BE49-F238E27FC236}">
                    <a16:creationId xmlns:a16="http://schemas.microsoft.com/office/drawing/2014/main" id="{02575192-8B12-42CA-BFBB-9C3A1F2BB1F2}"/>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0" name="Freihandform: Form 2129">
                <a:extLst>
                  <a:ext uri="{FF2B5EF4-FFF2-40B4-BE49-F238E27FC236}">
                    <a16:creationId xmlns:a16="http://schemas.microsoft.com/office/drawing/2014/main" id="{43CD8D3D-97C4-40B7-86E3-281D615ED29E}"/>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1" name="Freihandform: Form 2130">
                <a:extLst>
                  <a:ext uri="{FF2B5EF4-FFF2-40B4-BE49-F238E27FC236}">
                    <a16:creationId xmlns:a16="http://schemas.microsoft.com/office/drawing/2014/main" id="{B866C765-A4DB-46BB-B4D5-FC84401ABD6B}"/>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2" name="Freihandform: Form 2131">
                <a:extLst>
                  <a:ext uri="{FF2B5EF4-FFF2-40B4-BE49-F238E27FC236}">
                    <a16:creationId xmlns:a16="http://schemas.microsoft.com/office/drawing/2014/main" id="{F2D4A2FD-0A66-4267-BEB8-77FC9A62A8B0}"/>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3" name="Freihandform: Form 2132">
                <a:extLst>
                  <a:ext uri="{FF2B5EF4-FFF2-40B4-BE49-F238E27FC236}">
                    <a16:creationId xmlns:a16="http://schemas.microsoft.com/office/drawing/2014/main" id="{E0E61A05-6E9A-4F57-BED0-C6DC10219D94}"/>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4" name="Freihandform: Form 2133">
                <a:extLst>
                  <a:ext uri="{FF2B5EF4-FFF2-40B4-BE49-F238E27FC236}">
                    <a16:creationId xmlns:a16="http://schemas.microsoft.com/office/drawing/2014/main" id="{38D4C227-594B-46A8-95D1-05BCFCF65032}"/>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5" name="Freihandform: Form 2134">
                <a:extLst>
                  <a:ext uri="{FF2B5EF4-FFF2-40B4-BE49-F238E27FC236}">
                    <a16:creationId xmlns:a16="http://schemas.microsoft.com/office/drawing/2014/main" id="{668E96C7-6A06-4301-BEAC-6C32389EC540}"/>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6" name="Freihandform: Form 2135">
                <a:extLst>
                  <a:ext uri="{FF2B5EF4-FFF2-40B4-BE49-F238E27FC236}">
                    <a16:creationId xmlns:a16="http://schemas.microsoft.com/office/drawing/2014/main" id="{F6B3F9A5-D640-4F36-9275-02350A9FD98C}"/>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7" name="Freihandform: Form 2136">
                <a:extLst>
                  <a:ext uri="{FF2B5EF4-FFF2-40B4-BE49-F238E27FC236}">
                    <a16:creationId xmlns:a16="http://schemas.microsoft.com/office/drawing/2014/main" id="{77DEE967-951E-4362-82C8-FAE9A587EF3F}"/>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8" name="Freihandform: Form 2137">
                <a:extLst>
                  <a:ext uri="{FF2B5EF4-FFF2-40B4-BE49-F238E27FC236}">
                    <a16:creationId xmlns:a16="http://schemas.microsoft.com/office/drawing/2014/main" id="{5EAAAD75-45B4-4E3B-9DE3-5ED16EA856AC}"/>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2139" name="Freihandform: Form 2138">
                <a:extLst>
                  <a:ext uri="{FF2B5EF4-FFF2-40B4-BE49-F238E27FC236}">
                    <a16:creationId xmlns:a16="http://schemas.microsoft.com/office/drawing/2014/main" id="{A117D376-10D6-4816-891A-13763A46F708}"/>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0" name="Freihandform: Form 2139">
                <a:extLst>
                  <a:ext uri="{FF2B5EF4-FFF2-40B4-BE49-F238E27FC236}">
                    <a16:creationId xmlns:a16="http://schemas.microsoft.com/office/drawing/2014/main" id="{7D36E61A-F8E6-433B-A6F7-B5E33D806B64}"/>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1" name="Freihandform: Form 2140">
                <a:extLst>
                  <a:ext uri="{FF2B5EF4-FFF2-40B4-BE49-F238E27FC236}">
                    <a16:creationId xmlns:a16="http://schemas.microsoft.com/office/drawing/2014/main" id="{6B39FFB6-0C70-43A9-A066-C5C142645D6A}"/>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2" name="Freihandform: Form 2141">
                <a:extLst>
                  <a:ext uri="{FF2B5EF4-FFF2-40B4-BE49-F238E27FC236}">
                    <a16:creationId xmlns:a16="http://schemas.microsoft.com/office/drawing/2014/main" id="{213E097D-5A5B-4955-AD20-1B715EFB6F66}"/>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3" name="Freihandform: Form 2142">
                <a:extLst>
                  <a:ext uri="{FF2B5EF4-FFF2-40B4-BE49-F238E27FC236}">
                    <a16:creationId xmlns:a16="http://schemas.microsoft.com/office/drawing/2014/main" id="{BEC50DD1-FDF6-4E46-B6F6-92834FDC9AC7}"/>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4" name="Freihandform: Form 2143">
                <a:extLst>
                  <a:ext uri="{FF2B5EF4-FFF2-40B4-BE49-F238E27FC236}">
                    <a16:creationId xmlns:a16="http://schemas.microsoft.com/office/drawing/2014/main" id="{A271D268-1B1C-4076-9DA0-070148B90BCE}"/>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5" name="Freihandform: Form 2144">
                <a:extLst>
                  <a:ext uri="{FF2B5EF4-FFF2-40B4-BE49-F238E27FC236}">
                    <a16:creationId xmlns:a16="http://schemas.microsoft.com/office/drawing/2014/main" id="{EB1E8A47-F767-4248-957E-D32D3341E6D0}"/>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2146" name="Freihandform: Form 2145">
                <a:extLst>
                  <a:ext uri="{FF2B5EF4-FFF2-40B4-BE49-F238E27FC236}">
                    <a16:creationId xmlns:a16="http://schemas.microsoft.com/office/drawing/2014/main" id="{E5E3CA63-C58F-4B50-9A37-ACE89199BE50}"/>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7" name="Freihandform: Form 2146">
                <a:extLst>
                  <a:ext uri="{FF2B5EF4-FFF2-40B4-BE49-F238E27FC236}">
                    <a16:creationId xmlns:a16="http://schemas.microsoft.com/office/drawing/2014/main" id="{4C0B9344-8D5F-47D1-83FD-9304C1E75C34}"/>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8" name="Freihandform: Form 2147">
                <a:extLst>
                  <a:ext uri="{FF2B5EF4-FFF2-40B4-BE49-F238E27FC236}">
                    <a16:creationId xmlns:a16="http://schemas.microsoft.com/office/drawing/2014/main" id="{3034172A-F8E6-4392-84B2-2F15A0CE169E}"/>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9" name="Freihandform: Form 2148">
                <a:extLst>
                  <a:ext uri="{FF2B5EF4-FFF2-40B4-BE49-F238E27FC236}">
                    <a16:creationId xmlns:a16="http://schemas.microsoft.com/office/drawing/2014/main" id="{002E0356-2001-494A-9CD9-FF1490984F6B}"/>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0" name="Freihandform: Form 2149">
                <a:extLst>
                  <a:ext uri="{FF2B5EF4-FFF2-40B4-BE49-F238E27FC236}">
                    <a16:creationId xmlns:a16="http://schemas.microsoft.com/office/drawing/2014/main" id="{ED7B79C9-0E40-4558-92BC-BDD85D71A71D}"/>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2151" name="Freihandform: Form 2150">
                <a:extLst>
                  <a:ext uri="{FF2B5EF4-FFF2-40B4-BE49-F238E27FC236}">
                    <a16:creationId xmlns:a16="http://schemas.microsoft.com/office/drawing/2014/main" id="{2F64C594-7363-4C38-8FD0-0A936B78E517}"/>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2" name="Freihandform: Form 2151">
                <a:extLst>
                  <a:ext uri="{FF2B5EF4-FFF2-40B4-BE49-F238E27FC236}">
                    <a16:creationId xmlns:a16="http://schemas.microsoft.com/office/drawing/2014/main" id="{D1F30B23-D668-45CC-B646-DDBCC81D9D18}"/>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3" name="Freihandform: Form 2152">
                <a:extLst>
                  <a:ext uri="{FF2B5EF4-FFF2-40B4-BE49-F238E27FC236}">
                    <a16:creationId xmlns:a16="http://schemas.microsoft.com/office/drawing/2014/main" id="{09102BD5-64FB-4C5A-B33F-CB689251DAD2}"/>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4" name="Freihandform: Form 2153">
                <a:extLst>
                  <a:ext uri="{FF2B5EF4-FFF2-40B4-BE49-F238E27FC236}">
                    <a16:creationId xmlns:a16="http://schemas.microsoft.com/office/drawing/2014/main" id="{C603A01D-67C6-4CAF-A85F-E9F011120A63}"/>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5" name="Freihandform: Form 2154">
                <a:extLst>
                  <a:ext uri="{FF2B5EF4-FFF2-40B4-BE49-F238E27FC236}">
                    <a16:creationId xmlns:a16="http://schemas.microsoft.com/office/drawing/2014/main" id="{9AADCC62-B2B6-4889-B44B-07B0DE0AA173}"/>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6" name="Freihandform: Form 2155">
                <a:extLst>
                  <a:ext uri="{FF2B5EF4-FFF2-40B4-BE49-F238E27FC236}">
                    <a16:creationId xmlns:a16="http://schemas.microsoft.com/office/drawing/2014/main" id="{E0A889D0-7C0A-4A76-A29C-D14487923080}"/>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7" name="Freihandform: Form 2156">
                <a:extLst>
                  <a:ext uri="{FF2B5EF4-FFF2-40B4-BE49-F238E27FC236}">
                    <a16:creationId xmlns:a16="http://schemas.microsoft.com/office/drawing/2014/main" id="{212BBF84-E9B3-4C5A-B03E-F7F09626DAF8}"/>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58" name="Freihandform: Form 2157">
                <a:extLst>
                  <a:ext uri="{FF2B5EF4-FFF2-40B4-BE49-F238E27FC236}">
                    <a16:creationId xmlns:a16="http://schemas.microsoft.com/office/drawing/2014/main" id="{0B91F43C-3962-4C97-A333-642F19896074}"/>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59" name="Freihandform: Form 2158">
                <a:extLst>
                  <a:ext uri="{FF2B5EF4-FFF2-40B4-BE49-F238E27FC236}">
                    <a16:creationId xmlns:a16="http://schemas.microsoft.com/office/drawing/2014/main" id="{E43777B3-9BAC-4423-89E1-1371C77F4AE7}"/>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0" name="Freihandform: Form 2159">
                <a:extLst>
                  <a:ext uri="{FF2B5EF4-FFF2-40B4-BE49-F238E27FC236}">
                    <a16:creationId xmlns:a16="http://schemas.microsoft.com/office/drawing/2014/main" id="{1A996C8E-81B1-41A6-A1B9-35AB98F8740C}"/>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1" name="Freihandform: Form 2160">
                <a:extLst>
                  <a:ext uri="{FF2B5EF4-FFF2-40B4-BE49-F238E27FC236}">
                    <a16:creationId xmlns:a16="http://schemas.microsoft.com/office/drawing/2014/main" id="{D7BA7C81-D277-4A71-BE36-999A8EF289EA}"/>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62" name="Freihandform: Form 2161">
                <a:extLst>
                  <a:ext uri="{FF2B5EF4-FFF2-40B4-BE49-F238E27FC236}">
                    <a16:creationId xmlns:a16="http://schemas.microsoft.com/office/drawing/2014/main" id="{1C4A6CA1-7367-4347-919A-D72C1D55BBF8}"/>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3" name="Freihandform: Form 2162">
                <a:extLst>
                  <a:ext uri="{FF2B5EF4-FFF2-40B4-BE49-F238E27FC236}">
                    <a16:creationId xmlns:a16="http://schemas.microsoft.com/office/drawing/2014/main" id="{AF32F4BE-5067-49D8-B2A0-11927D5764E8}"/>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4" name="Freihandform: Form 2163">
                <a:extLst>
                  <a:ext uri="{FF2B5EF4-FFF2-40B4-BE49-F238E27FC236}">
                    <a16:creationId xmlns:a16="http://schemas.microsoft.com/office/drawing/2014/main" id="{E223A15A-5BDB-46EA-9E81-09A947D1CAE2}"/>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5" name="Freihandform: Form 2164">
                <a:extLst>
                  <a:ext uri="{FF2B5EF4-FFF2-40B4-BE49-F238E27FC236}">
                    <a16:creationId xmlns:a16="http://schemas.microsoft.com/office/drawing/2014/main" id="{97211FD3-72DC-4244-A9C5-59E13DE2F1D8}"/>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6" name="Freihandform: Form 2165">
                <a:extLst>
                  <a:ext uri="{FF2B5EF4-FFF2-40B4-BE49-F238E27FC236}">
                    <a16:creationId xmlns:a16="http://schemas.microsoft.com/office/drawing/2014/main" id="{DE40B435-162D-4367-9DCA-C356F6BE8731}"/>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7" name="Freihandform: Form 2166">
                <a:extLst>
                  <a:ext uri="{FF2B5EF4-FFF2-40B4-BE49-F238E27FC236}">
                    <a16:creationId xmlns:a16="http://schemas.microsoft.com/office/drawing/2014/main" id="{9A9968D6-B00A-47B7-B103-04558402E378}"/>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8" name="Freihandform: Form 2167">
                <a:extLst>
                  <a:ext uri="{FF2B5EF4-FFF2-40B4-BE49-F238E27FC236}">
                    <a16:creationId xmlns:a16="http://schemas.microsoft.com/office/drawing/2014/main" id="{D9540630-D9FB-4D05-9E77-82E137686247}"/>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9" name="Freihandform: Form 2168">
                <a:extLst>
                  <a:ext uri="{FF2B5EF4-FFF2-40B4-BE49-F238E27FC236}">
                    <a16:creationId xmlns:a16="http://schemas.microsoft.com/office/drawing/2014/main" id="{14E2919E-7262-4B23-AE1B-2F5CA2FE92D9}"/>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0" name="Freihandform: Form 2169">
                <a:extLst>
                  <a:ext uri="{FF2B5EF4-FFF2-40B4-BE49-F238E27FC236}">
                    <a16:creationId xmlns:a16="http://schemas.microsoft.com/office/drawing/2014/main" id="{FCA7F31D-E53A-4372-B24F-A609FDBBA658}"/>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71" name="Freihandform: Form 2170">
                <a:extLst>
                  <a:ext uri="{FF2B5EF4-FFF2-40B4-BE49-F238E27FC236}">
                    <a16:creationId xmlns:a16="http://schemas.microsoft.com/office/drawing/2014/main" id="{15D1507A-0FF9-43D3-81CF-B5CAE175F06B}"/>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2" name="Freihandform: Form 2171">
                <a:extLst>
                  <a:ext uri="{FF2B5EF4-FFF2-40B4-BE49-F238E27FC236}">
                    <a16:creationId xmlns:a16="http://schemas.microsoft.com/office/drawing/2014/main" id="{E3ED2B48-F2F3-408F-A693-9C059468FEAE}"/>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3" name="Freihandform: Form 2172">
                <a:extLst>
                  <a:ext uri="{FF2B5EF4-FFF2-40B4-BE49-F238E27FC236}">
                    <a16:creationId xmlns:a16="http://schemas.microsoft.com/office/drawing/2014/main" id="{E4C79B24-3CFE-4FD2-A3A7-62B54D2A82DC}"/>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4" name="Freihandform: Form 2173">
                <a:extLst>
                  <a:ext uri="{FF2B5EF4-FFF2-40B4-BE49-F238E27FC236}">
                    <a16:creationId xmlns:a16="http://schemas.microsoft.com/office/drawing/2014/main" id="{D69C7BA3-96FB-4A13-B8B7-27582DAA2FC5}"/>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5" name="Freihandform: Form 2174">
                <a:extLst>
                  <a:ext uri="{FF2B5EF4-FFF2-40B4-BE49-F238E27FC236}">
                    <a16:creationId xmlns:a16="http://schemas.microsoft.com/office/drawing/2014/main" id="{73BA17F8-4C0F-488D-9C26-0A9C6C6288FB}"/>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6" name="Freihandform: Form 2175">
                <a:extLst>
                  <a:ext uri="{FF2B5EF4-FFF2-40B4-BE49-F238E27FC236}">
                    <a16:creationId xmlns:a16="http://schemas.microsoft.com/office/drawing/2014/main" id="{3AC7FF82-4BC2-4B8C-B019-B14D648CFC68}"/>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7" name="Freihandform: Form 2176">
                <a:extLst>
                  <a:ext uri="{FF2B5EF4-FFF2-40B4-BE49-F238E27FC236}">
                    <a16:creationId xmlns:a16="http://schemas.microsoft.com/office/drawing/2014/main" id="{FEFE2CCB-7905-43E8-AC31-9ADB6FF74044}"/>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8" name="Freihandform: Form 2177">
                <a:extLst>
                  <a:ext uri="{FF2B5EF4-FFF2-40B4-BE49-F238E27FC236}">
                    <a16:creationId xmlns:a16="http://schemas.microsoft.com/office/drawing/2014/main" id="{70D33615-696A-4367-8CA3-ABE9DD8202E9}"/>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9" name="Freihandform: Form 2178">
                <a:extLst>
                  <a:ext uri="{FF2B5EF4-FFF2-40B4-BE49-F238E27FC236}">
                    <a16:creationId xmlns:a16="http://schemas.microsoft.com/office/drawing/2014/main" id="{862A542C-6E42-4797-A495-69798D9AC953}"/>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80" name="Freihandform: Form 2179">
                <a:extLst>
                  <a:ext uri="{FF2B5EF4-FFF2-40B4-BE49-F238E27FC236}">
                    <a16:creationId xmlns:a16="http://schemas.microsoft.com/office/drawing/2014/main" id="{BFDDF302-52E4-456A-AA95-FDC2D8DC4154}"/>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1" name="Freihandform: Form 2180">
                <a:extLst>
                  <a:ext uri="{FF2B5EF4-FFF2-40B4-BE49-F238E27FC236}">
                    <a16:creationId xmlns:a16="http://schemas.microsoft.com/office/drawing/2014/main" id="{4FC060BA-8796-4790-B582-0CB6110F11B5}"/>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2" name="Freihandform: Form 2181">
                <a:extLst>
                  <a:ext uri="{FF2B5EF4-FFF2-40B4-BE49-F238E27FC236}">
                    <a16:creationId xmlns:a16="http://schemas.microsoft.com/office/drawing/2014/main" id="{A426A092-BAA4-44E7-A7AC-9478FF523135}"/>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3" name="Freihandform: Form 2182">
                <a:extLst>
                  <a:ext uri="{FF2B5EF4-FFF2-40B4-BE49-F238E27FC236}">
                    <a16:creationId xmlns:a16="http://schemas.microsoft.com/office/drawing/2014/main" id="{AE4F87BE-DA7A-4EA5-AC4C-3CD587C8B842}"/>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84" name="Freihandform: Form 2183">
                <a:extLst>
                  <a:ext uri="{FF2B5EF4-FFF2-40B4-BE49-F238E27FC236}">
                    <a16:creationId xmlns:a16="http://schemas.microsoft.com/office/drawing/2014/main" id="{24583FE7-1642-4BE5-A5E8-71E79CDDD5B4}"/>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5" name="Freihandform: Form 2184">
                <a:extLst>
                  <a:ext uri="{FF2B5EF4-FFF2-40B4-BE49-F238E27FC236}">
                    <a16:creationId xmlns:a16="http://schemas.microsoft.com/office/drawing/2014/main" id="{6E037AD5-1F84-4983-8E6A-41E6B64F793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6" name="Freihandform: Form 2185">
                <a:extLst>
                  <a:ext uri="{FF2B5EF4-FFF2-40B4-BE49-F238E27FC236}">
                    <a16:creationId xmlns:a16="http://schemas.microsoft.com/office/drawing/2014/main" id="{87DDEAAE-C903-4418-912D-6825342FD84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7" name="Freihandform: Form 2186">
                <a:extLst>
                  <a:ext uri="{FF2B5EF4-FFF2-40B4-BE49-F238E27FC236}">
                    <a16:creationId xmlns:a16="http://schemas.microsoft.com/office/drawing/2014/main" id="{EA646C3F-FDFC-4C6F-A34D-94226E4ECABC}"/>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8" name="Freihandform: Form 2187">
                <a:extLst>
                  <a:ext uri="{FF2B5EF4-FFF2-40B4-BE49-F238E27FC236}">
                    <a16:creationId xmlns:a16="http://schemas.microsoft.com/office/drawing/2014/main" id="{B93D8141-CDCB-48FF-8930-F51B5CAF7C72}"/>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89" name="Freihandform: Form 2188">
                <a:extLst>
                  <a:ext uri="{FF2B5EF4-FFF2-40B4-BE49-F238E27FC236}">
                    <a16:creationId xmlns:a16="http://schemas.microsoft.com/office/drawing/2014/main" id="{38BE95DA-07C7-45AF-B2B1-DCCAACE55575}"/>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0" name="Freihandform: Form 2189">
                <a:extLst>
                  <a:ext uri="{FF2B5EF4-FFF2-40B4-BE49-F238E27FC236}">
                    <a16:creationId xmlns:a16="http://schemas.microsoft.com/office/drawing/2014/main" id="{EB16BEC2-80C5-423E-B3D1-A90927061DA7}"/>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1" name="Freihandform: Form 2190">
                <a:extLst>
                  <a:ext uri="{FF2B5EF4-FFF2-40B4-BE49-F238E27FC236}">
                    <a16:creationId xmlns:a16="http://schemas.microsoft.com/office/drawing/2014/main" id="{7DD5C670-C424-4DAC-9F2F-F4C8CD9A2DB3}"/>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92" name="Freihandform: Form 2191">
                <a:extLst>
                  <a:ext uri="{FF2B5EF4-FFF2-40B4-BE49-F238E27FC236}">
                    <a16:creationId xmlns:a16="http://schemas.microsoft.com/office/drawing/2014/main" id="{217227D7-AF8C-4C36-B6E5-D4CDC13C8413}"/>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3" name="Freihandform: Form 2192">
                <a:extLst>
                  <a:ext uri="{FF2B5EF4-FFF2-40B4-BE49-F238E27FC236}">
                    <a16:creationId xmlns:a16="http://schemas.microsoft.com/office/drawing/2014/main" id="{968AC45B-0FB5-474F-92AA-DAF3FDD9B3A5}"/>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4" name="Freihandform: Form 2193">
                <a:extLst>
                  <a:ext uri="{FF2B5EF4-FFF2-40B4-BE49-F238E27FC236}">
                    <a16:creationId xmlns:a16="http://schemas.microsoft.com/office/drawing/2014/main" id="{C78A573E-337A-4AB3-B0C6-3C2B7901E6B4}"/>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5" name="Freihandform: Form 2194">
                <a:extLst>
                  <a:ext uri="{FF2B5EF4-FFF2-40B4-BE49-F238E27FC236}">
                    <a16:creationId xmlns:a16="http://schemas.microsoft.com/office/drawing/2014/main" id="{ACC4EA07-C842-4026-BB4E-552223612E8A}"/>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6" name="Freihandform: Form 2195">
                <a:extLst>
                  <a:ext uri="{FF2B5EF4-FFF2-40B4-BE49-F238E27FC236}">
                    <a16:creationId xmlns:a16="http://schemas.microsoft.com/office/drawing/2014/main" id="{ACD021C7-5367-4306-912D-ABF7DF605647}"/>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97" name="Freihandform: Form 2196">
                <a:extLst>
                  <a:ext uri="{FF2B5EF4-FFF2-40B4-BE49-F238E27FC236}">
                    <a16:creationId xmlns:a16="http://schemas.microsoft.com/office/drawing/2014/main" id="{600B2F15-E855-44F3-9302-CCCEA6A0F895}"/>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98" name="Freihandform: Form 2197">
                <a:extLst>
                  <a:ext uri="{FF2B5EF4-FFF2-40B4-BE49-F238E27FC236}">
                    <a16:creationId xmlns:a16="http://schemas.microsoft.com/office/drawing/2014/main" id="{36C48A2E-A637-4297-A0A4-12E2D94FDE21}"/>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9" name="Freihandform: Form 2198">
                <a:extLst>
                  <a:ext uri="{FF2B5EF4-FFF2-40B4-BE49-F238E27FC236}">
                    <a16:creationId xmlns:a16="http://schemas.microsoft.com/office/drawing/2014/main" id="{6ED588F0-501A-41B8-953D-FEFB27D77D8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0" name="Freihandform: Form 2199">
                <a:extLst>
                  <a:ext uri="{FF2B5EF4-FFF2-40B4-BE49-F238E27FC236}">
                    <a16:creationId xmlns:a16="http://schemas.microsoft.com/office/drawing/2014/main" id="{C9B11901-DDFD-4565-A50B-B56B2938209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1" name="Freihandform: Form 2200">
                <a:extLst>
                  <a:ext uri="{FF2B5EF4-FFF2-40B4-BE49-F238E27FC236}">
                    <a16:creationId xmlns:a16="http://schemas.microsoft.com/office/drawing/2014/main" id="{62B27FD7-B0E1-4908-AEA9-1A48C4ABDA01}"/>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2" name="Freihandform: Form 2201">
                <a:extLst>
                  <a:ext uri="{FF2B5EF4-FFF2-40B4-BE49-F238E27FC236}">
                    <a16:creationId xmlns:a16="http://schemas.microsoft.com/office/drawing/2014/main" id="{C99EEB47-FF8F-4094-8E84-9E88422AA9C7}"/>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2203" name="Freihandform: Form 2202">
                <a:extLst>
                  <a:ext uri="{FF2B5EF4-FFF2-40B4-BE49-F238E27FC236}">
                    <a16:creationId xmlns:a16="http://schemas.microsoft.com/office/drawing/2014/main" id="{4F7315FD-73D0-4E44-AA52-B323415428EB}"/>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4" name="Freihandform: Form 2203">
                <a:extLst>
                  <a:ext uri="{FF2B5EF4-FFF2-40B4-BE49-F238E27FC236}">
                    <a16:creationId xmlns:a16="http://schemas.microsoft.com/office/drawing/2014/main" id="{EDB3FF7F-4D51-498C-BF56-EBC673225C37}"/>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5" name="Freihandform: Form 2204">
                <a:extLst>
                  <a:ext uri="{FF2B5EF4-FFF2-40B4-BE49-F238E27FC236}">
                    <a16:creationId xmlns:a16="http://schemas.microsoft.com/office/drawing/2014/main" id="{44426EE5-6437-46EB-9FE3-4F1C4A2B3B94}"/>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6" name="Freihandform: Form 2205">
                <a:extLst>
                  <a:ext uri="{FF2B5EF4-FFF2-40B4-BE49-F238E27FC236}">
                    <a16:creationId xmlns:a16="http://schemas.microsoft.com/office/drawing/2014/main" id="{A8E1823D-7C9F-4A0B-8938-1F32C1F6AF4F}"/>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7" name="Freihandform: Form 2206">
                <a:extLst>
                  <a:ext uri="{FF2B5EF4-FFF2-40B4-BE49-F238E27FC236}">
                    <a16:creationId xmlns:a16="http://schemas.microsoft.com/office/drawing/2014/main" id="{85078340-4E50-42B0-9E54-2001638735A7}"/>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8" name="Freihandform: Form 2207">
                <a:extLst>
                  <a:ext uri="{FF2B5EF4-FFF2-40B4-BE49-F238E27FC236}">
                    <a16:creationId xmlns:a16="http://schemas.microsoft.com/office/drawing/2014/main" id="{8C6DB1FE-467B-41FC-BAE8-3D06A49D84E1}"/>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9" name="Freihandform: Form 2208">
                <a:extLst>
                  <a:ext uri="{FF2B5EF4-FFF2-40B4-BE49-F238E27FC236}">
                    <a16:creationId xmlns:a16="http://schemas.microsoft.com/office/drawing/2014/main" id="{9FBC7FE9-9BAA-4910-BC7B-D32709358134}"/>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0" name="Freihandform: Form 2209">
                <a:extLst>
                  <a:ext uri="{FF2B5EF4-FFF2-40B4-BE49-F238E27FC236}">
                    <a16:creationId xmlns:a16="http://schemas.microsoft.com/office/drawing/2014/main" id="{A3F1021E-A74E-431D-89D4-C23A8FA863C0}"/>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1" name="Freihandform: Form 2210">
                <a:extLst>
                  <a:ext uri="{FF2B5EF4-FFF2-40B4-BE49-F238E27FC236}">
                    <a16:creationId xmlns:a16="http://schemas.microsoft.com/office/drawing/2014/main" id="{ED807F01-BD1A-4AD8-A912-B232F292467A}"/>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2" name="Freihandform: Form 2211">
                <a:extLst>
                  <a:ext uri="{FF2B5EF4-FFF2-40B4-BE49-F238E27FC236}">
                    <a16:creationId xmlns:a16="http://schemas.microsoft.com/office/drawing/2014/main" id="{3057BD94-CE4F-4C26-B7B5-940B83043B54}"/>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3" name="Freihandform: Form 2212">
                <a:extLst>
                  <a:ext uri="{FF2B5EF4-FFF2-40B4-BE49-F238E27FC236}">
                    <a16:creationId xmlns:a16="http://schemas.microsoft.com/office/drawing/2014/main" id="{2FC0C2F2-79DB-4737-997C-806C62B67AFC}"/>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4" name="Freihandform: Form 2213">
                <a:extLst>
                  <a:ext uri="{FF2B5EF4-FFF2-40B4-BE49-F238E27FC236}">
                    <a16:creationId xmlns:a16="http://schemas.microsoft.com/office/drawing/2014/main" id="{B181AB3E-7D7B-4A3B-9503-BAEB3438657A}"/>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5" name="Freihandform: Form 2214">
                <a:extLst>
                  <a:ext uri="{FF2B5EF4-FFF2-40B4-BE49-F238E27FC236}">
                    <a16:creationId xmlns:a16="http://schemas.microsoft.com/office/drawing/2014/main" id="{46BAA9F4-9D90-4D0F-ADAA-07909F64DCDB}"/>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6" name="Freihandform: Form 2215">
                <a:extLst>
                  <a:ext uri="{FF2B5EF4-FFF2-40B4-BE49-F238E27FC236}">
                    <a16:creationId xmlns:a16="http://schemas.microsoft.com/office/drawing/2014/main" id="{6C8CD884-2332-46D1-A537-C78944083D5B}"/>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7" name="Freihandform: Form 2216">
                <a:extLst>
                  <a:ext uri="{FF2B5EF4-FFF2-40B4-BE49-F238E27FC236}">
                    <a16:creationId xmlns:a16="http://schemas.microsoft.com/office/drawing/2014/main" id="{C40E17E5-B403-4455-BF98-677377AD49F6}"/>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8" name="Freihandform: Form 2217">
                <a:extLst>
                  <a:ext uri="{FF2B5EF4-FFF2-40B4-BE49-F238E27FC236}">
                    <a16:creationId xmlns:a16="http://schemas.microsoft.com/office/drawing/2014/main" id="{B31A243C-754A-46DA-944A-BC2EFCC199FE}"/>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2219" name="Freihandform: Form 2218">
                <a:extLst>
                  <a:ext uri="{FF2B5EF4-FFF2-40B4-BE49-F238E27FC236}">
                    <a16:creationId xmlns:a16="http://schemas.microsoft.com/office/drawing/2014/main" id="{DBA44EAE-85DE-4403-BB5D-44FCAFA822B2}"/>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0" name="Freihandform: Form 2219">
                <a:extLst>
                  <a:ext uri="{FF2B5EF4-FFF2-40B4-BE49-F238E27FC236}">
                    <a16:creationId xmlns:a16="http://schemas.microsoft.com/office/drawing/2014/main" id="{080D2AD4-9A22-4A8C-AB5C-09880A4269DF}"/>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1" name="Freihandform: Form 2220">
                <a:extLst>
                  <a:ext uri="{FF2B5EF4-FFF2-40B4-BE49-F238E27FC236}">
                    <a16:creationId xmlns:a16="http://schemas.microsoft.com/office/drawing/2014/main" id="{783E2797-EB5D-470D-B55C-9B4A85B26542}"/>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2" name="Freihandform: Form 2221">
                <a:extLst>
                  <a:ext uri="{FF2B5EF4-FFF2-40B4-BE49-F238E27FC236}">
                    <a16:creationId xmlns:a16="http://schemas.microsoft.com/office/drawing/2014/main" id="{35AE1D74-7277-4E1F-A97F-5BEF63D411CD}"/>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3" name="Freihandform: Form 2222">
                <a:extLst>
                  <a:ext uri="{FF2B5EF4-FFF2-40B4-BE49-F238E27FC236}">
                    <a16:creationId xmlns:a16="http://schemas.microsoft.com/office/drawing/2014/main" id="{15CB2F1C-C14F-495C-BD1C-3088EAB49BC3}"/>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2224" name="Freihandform: Form 2223">
                <a:extLst>
                  <a:ext uri="{FF2B5EF4-FFF2-40B4-BE49-F238E27FC236}">
                    <a16:creationId xmlns:a16="http://schemas.microsoft.com/office/drawing/2014/main" id="{5C73ABF3-2719-4A9D-ABBC-D000E3E58D2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5" name="Freihandform: Form 2224">
                <a:extLst>
                  <a:ext uri="{FF2B5EF4-FFF2-40B4-BE49-F238E27FC236}">
                    <a16:creationId xmlns:a16="http://schemas.microsoft.com/office/drawing/2014/main" id="{44EBE977-5032-4036-8FA1-B112C6DC9CE3}"/>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26" name="Freihandform: Form 2225">
                <a:extLst>
                  <a:ext uri="{FF2B5EF4-FFF2-40B4-BE49-F238E27FC236}">
                    <a16:creationId xmlns:a16="http://schemas.microsoft.com/office/drawing/2014/main" id="{25743EAB-71BE-446C-9148-25B2251BD7A4}"/>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7" name="Freihandform: Form 2226">
                <a:extLst>
                  <a:ext uri="{FF2B5EF4-FFF2-40B4-BE49-F238E27FC236}">
                    <a16:creationId xmlns:a16="http://schemas.microsoft.com/office/drawing/2014/main" id="{1BDB6598-C195-4109-94CB-484E01FF8618}"/>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2228" name="Freihandform: Form 2227">
                <a:extLst>
                  <a:ext uri="{FF2B5EF4-FFF2-40B4-BE49-F238E27FC236}">
                    <a16:creationId xmlns:a16="http://schemas.microsoft.com/office/drawing/2014/main" id="{17E8B0F1-93AB-4CAA-8144-44622EFAB461}"/>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2229" name="Freihandform: Form 2228">
                <a:extLst>
                  <a:ext uri="{FF2B5EF4-FFF2-40B4-BE49-F238E27FC236}">
                    <a16:creationId xmlns:a16="http://schemas.microsoft.com/office/drawing/2014/main" id="{63AC81B7-E233-4F81-AFF3-714986E11683}"/>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2230" name="Freihandform: Form 2229">
                <a:extLst>
                  <a:ext uri="{FF2B5EF4-FFF2-40B4-BE49-F238E27FC236}">
                    <a16:creationId xmlns:a16="http://schemas.microsoft.com/office/drawing/2014/main" id="{8800E5A9-E57E-4AF7-A911-289A01C5B604}"/>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2231" name="Freihandform: Form 2230">
                <a:extLst>
                  <a:ext uri="{FF2B5EF4-FFF2-40B4-BE49-F238E27FC236}">
                    <a16:creationId xmlns:a16="http://schemas.microsoft.com/office/drawing/2014/main" id="{9627542D-4219-4D7C-8B1F-36A78BF5B949}"/>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2232" name="Freihandform: Form 2231">
                <a:extLst>
                  <a:ext uri="{FF2B5EF4-FFF2-40B4-BE49-F238E27FC236}">
                    <a16:creationId xmlns:a16="http://schemas.microsoft.com/office/drawing/2014/main" id="{EA7BBDE8-DEB8-40BA-A7EF-7E64A591C134}"/>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sp macro="" textlink="">
          <xdr:nvSpPr>
            <xdr:cNvPr id="1667" name="Textfeld 1666">
              <a:extLst>
                <a:ext uri="{FF2B5EF4-FFF2-40B4-BE49-F238E27FC236}">
                  <a16:creationId xmlns:a16="http://schemas.microsoft.com/office/drawing/2014/main" id="{E13241DA-AFFC-44D9-AABE-399D35721BB3}"/>
                </a:ext>
              </a:extLst>
            </xdr:cNvPr>
            <xdr:cNvSpPr txBox="1"/>
          </xdr:nvSpPr>
          <xdr:spPr>
            <a:xfrm>
              <a:off x="5520665" y="9039536"/>
              <a:ext cx="250716" cy="2223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1.95</a:t>
              </a:r>
            </a:p>
          </xdr:txBody>
        </xdr:sp>
        <xdr:sp macro="" textlink="">
          <xdr:nvSpPr>
            <xdr:cNvPr id="1668" name="Textfeld 1667">
              <a:extLst>
                <a:ext uri="{FF2B5EF4-FFF2-40B4-BE49-F238E27FC236}">
                  <a16:creationId xmlns:a16="http://schemas.microsoft.com/office/drawing/2014/main" id="{39EE9EEA-E7F3-4D25-BA0A-44A0049246CB}"/>
                </a:ext>
              </a:extLst>
            </xdr:cNvPr>
            <xdr:cNvSpPr txBox="1"/>
          </xdr:nvSpPr>
          <xdr:spPr>
            <a:xfrm>
              <a:off x="5517373" y="10012103"/>
              <a:ext cx="250716" cy="219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3.90</a:t>
              </a:r>
            </a:p>
          </xdr:txBody>
        </xdr:sp>
        <xdr:sp macro="" textlink="">
          <xdr:nvSpPr>
            <xdr:cNvPr id="1669" name="Textfeld 1668">
              <a:extLst>
                <a:ext uri="{FF2B5EF4-FFF2-40B4-BE49-F238E27FC236}">
                  <a16:creationId xmlns:a16="http://schemas.microsoft.com/office/drawing/2014/main" id="{D6F90FEE-3625-40C6-98D5-918AADD40A78}"/>
                </a:ext>
              </a:extLst>
            </xdr:cNvPr>
            <xdr:cNvSpPr txBox="1"/>
          </xdr:nvSpPr>
          <xdr:spPr>
            <a:xfrm>
              <a:off x="5517126" y="9281838"/>
              <a:ext cx="250716" cy="217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2.40</a:t>
              </a:r>
            </a:p>
          </xdr:txBody>
        </xdr:sp>
        <xdr:sp macro="" textlink="">
          <xdr:nvSpPr>
            <xdr:cNvPr id="1670" name="Textfeld 1669">
              <a:extLst>
                <a:ext uri="{FF2B5EF4-FFF2-40B4-BE49-F238E27FC236}">
                  <a16:creationId xmlns:a16="http://schemas.microsoft.com/office/drawing/2014/main" id="{C5C566EC-D9A2-4E2A-8C12-E8009A65104F}"/>
                </a:ext>
              </a:extLst>
            </xdr:cNvPr>
            <xdr:cNvSpPr txBox="1"/>
          </xdr:nvSpPr>
          <xdr:spPr>
            <a:xfrm>
              <a:off x="5517863" y="9464305"/>
              <a:ext cx="250716" cy="2168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2.70</a:t>
              </a:r>
            </a:p>
          </xdr:txBody>
        </xdr:sp>
        <xdr:sp macro="" textlink="">
          <xdr:nvSpPr>
            <xdr:cNvPr id="1671" name="Textfeld 1670">
              <a:extLst>
                <a:ext uri="{FF2B5EF4-FFF2-40B4-BE49-F238E27FC236}">
                  <a16:creationId xmlns:a16="http://schemas.microsoft.com/office/drawing/2014/main" id="{2413F496-DDC5-4319-B40E-C0F50471D2FE}"/>
                </a:ext>
              </a:extLst>
            </xdr:cNvPr>
            <xdr:cNvSpPr txBox="1"/>
          </xdr:nvSpPr>
          <xdr:spPr>
            <a:xfrm>
              <a:off x="5517857" y="9720682"/>
              <a:ext cx="250716" cy="216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3.15</a:t>
              </a:r>
            </a:p>
          </xdr:txBody>
        </xdr:sp>
        <xdr:sp macro="" textlink="">
          <xdr:nvSpPr>
            <xdr:cNvPr id="1672" name="Textfeld 1671">
              <a:extLst>
                <a:ext uri="{FF2B5EF4-FFF2-40B4-BE49-F238E27FC236}">
                  <a16:creationId xmlns:a16="http://schemas.microsoft.com/office/drawing/2014/main" id="{CE0DDC78-8BD0-4C85-94BB-EACDC76B17E5}"/>
                </a:ext>
              </a:extLst>
            </xdr:cNvPr>
            <xdr:cNvSpPr txBox="1"/>
          </xdr:nvSpPr>
          <xdr:spPr>
            <a:xfrm>
              <a:off x="5526279" y="10536778"/>
              <a:ext cx="250716" cy="214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4.80</a:t>
              </a:r>
            </a:p>
          </xdr:txBody>
        </xdr:sp>
        <xdr:sp macro="" textlink="">
          <xdr:nvSpPr>
            <xdr:cNvPr id="1673" name="Textfeld 1672">
              <a:extLst>
                <a:ext uri="{FF2B5EF4-FFF2-40B4-BE49-F238E27FC236}">
                  <a16:creationId xmlns:a16="http://schemas.microsoft.com/office/drawing/2014/main" id="{317310AC-61F6-4C09-B167-282AC244A264}"/>
                </a:ext>
              </a:extLst>
            </xdr:cNvPr>
            <xdr:cNvSpPr txBox="1"/>
          </xdr:nvSpPr>
          <xdr:spPr>
            <a:xfrm>
              <a:off x="5519933" y="10854281"/>
              <a:ext cx="250716" cy="216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5.40</a:t>
              </a:r>
            </a:p>
          </xdr:txBody>
        </xdr:sp>
        <xdr:sp macro="" textlink="">
          <xdr:nvSpPr>
            <xdr:cNvPr id="1674" name="Textfeld 1673">
              <a:extLst>
                <a:ext uri="{FF2B5EF4-FFF2-40B4-BE49-F238E27FC236}">
                  <a16:creationId xmlns:a16="http://schemas.microsoft.com/office/drawing/2014/main" id="{EEC16D20-CA02-4693-B01F-A30468B83348}"/>
                </a:ext>
              </a:extLst>
            </xdr:cNvPr>
            <xdr:cNvSpPr txBox="1"/>
          </xdr:nvSpPr>
          <xdr:spPr>
            <a:xfrm>
              <a:off x="5527960" y="11292280"/>
              <a:ext cx="250716" cy="2188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6.30</a:t>
              </a:r>
            </a:p>
          </xdr:txBody>
        </xdr:sp>
        <xdr:sp macro="" textlink="">
          <xdr:nvSpPr>
            <xdr:cNvPr id="1675" name="Textfeld 1674">
              <a:extLst>
                <a:ext uri="{FF2B5EF4-FFF2-40B4-BE49-F238E27FC236}">
                  <a16:creationId xmlns:a16="http://schemas.microsoft.com/office/drawing/2014/main" id="{22353DF1-689C-479C-8699-2691F408DB88}"/>
                </a:ext>
              </a:extLst>
            </xdr:cNvPr>
            <xdr:cNvSpPr txBox="1"/>
          </xdr:nvSpPr>
          <xdr:spPr>
            <a:xfrm rot="16200000">
              <a:off x="5955020" y="8146969"/>
              <a:ext cx="318518" cy="188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a:t>1.125</a:t>
              </a:r>
            </a:p>
          </xdr:txBody>
        </xdr:sp>
        <xdr:sp macro="" textlink="">
          <xdr:nvSpPr>
            <xdr:cNvPr id="1676" name="Textfeld 1675">
              <a:extLst>
                <a:ext uri="{FF2B5EF4-FFF2-40B4-BE49-F238E27FC236}">
                  <a16:creationId xmlns:a16="http://schemas.microsoft.com/office/drawing/2014/main" id="{9AE36E42-11CE-4D78-A8BD-238D27D5CDDF}"/>
                </a:ext>
              </a:extLst>
            </xdr:cNvPr>
            <xdr:cNvSpPr txBox="1"/>
          </xdr:nvSpPr>
          <xdr:spPr>
            <a:xfrm rot="16200000">
              <a:off x="6606759" y="8114034"/>
              <a:ext cx="317522" cy="189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a:t>2.25</a:t>
              </a:r>
            </a:p>
          </xdr:txBody>
        </xdr:sp>
      </xdr:grpSp>
      <xdr:graphicFrame macro="">
        <xdr:nvGraphicFramePr>
          <xdr:cNvPr id="1683" name="Diagramm 1682">
            <a:extLst>
              <a:ext uri="{FF2B5EF4-FFF2-40B4-BE49-F238E27FC236}">
                <a16:creationId xmlns:a16="http://schemas.microsoft.com/office/drawing/2014/main" id="{A57B3B98-68B1-4394-9F28-054A5955E5AC}"/>
              </a:ext>
            </a:extLst>
          </xdr:cNvPr>
          <xdr:cNvGraphicFramePr>
            <a:graphicFrameLocks noChangeAspect="1"/>
          </xdr:cNvGraphicFramePr>
        </xdr:nvGraphicFramePr>
        <xdr:xfrm>
          <a:off x="5398574" y="8206558"/>
          <a:ext cx="1351219" cy="3731546"/>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editAs="oneCell">
    <xdr:from>
      <xdr:col>28</xdr:col>
      <xdr:colOff>14654</xdr:colOff>
      <xdr:row>58</xdr:row>
      <xdr:rowOff>36635</xdr:rowOff>
    </xdr:from>
    <xdr:to>
      <xdr:col>50</xdr:col>
      <xdr:colOff>732</xdr:colOff>
      <xdr:row>68</xdr:row>
      <xdr:rowOff>200540</xdr:rowOff>
    </xdr:to>
    <xdr:pic>
      <xdr:nvPicPr>
        <xdr:cNvPr id="6" name="Grafik 5">
          <a:extLst>
            <a:ext uri="{FF2B5EF4-FFF2-40B4-BE49-F238E27FC236}">
              <a16:creationId xmlns:a16="http://schemas.microsoft.com/office/drawing/2014/main" id="{BD555D31-9B3D-4BAD-B7D2-C585F2C24B36}"/>
            </a:ext>
          </a:extLst>
        </xdr:cNvPr>
        <xdr:cNvPicPr>
          <a:picLocks noChangeAspect="1"/>
        </xdr:cNvPicPr>
      </xdr:nvPicPr>
      <xdr:blipFill>
        <a:blip xmlns:r="http://schemas.openxmlformats.org/officeDocument/2006/relationships" r:embed="rId3" cstate="screen">
          <a:extLst>
            <a:ext uri="{28A0092B-C50C-407E-A947-70E740481C1C}">
              <a14:useLocalDpi xmlns:a14="http://schemas.microsoft.com/office/drawing/2010/main"/>
            </a:ext>
          </a:extLst>
        </a:blip>
        <a:stretch>
          <a:fillRect/>
        </a:stretch>
      </xdr:blipFill>
      <xdr:spPr>
        <a:xfrm>
          <a:off x="5983654" y="13890218"/>
          <a:ext cx="4620846" cy="2396989"/>
        </a:xfrm>
        <a:prstGeom prst="rect">
          <a:avLst/>
        </a:prstGeom>
      </xdr:spPr>
    </xdr:pic>
    <xdr:clientData/>
  </xdr:twoCellAnchor>
  <xdr:twoCellAnchor editAs="oneCell">
    <xdr:from>
      <xdr:col>60</xdr:col>
      <xdr:colOff>756396</xdr:colOff>
      <xdr:row>52</xdr:row>
      <xdr:rowOff>152401</xdr:rowOff>
    </xdr:from>
    <xdr:to>
      <xdr:col>71</xdr:col>
      <xdr:colOff>5602</xdr:colOff>
      <xdr:row>69</xdr:row>
      <xdr:rowOff>0</xdr:rowOff>
    </xdr:to>
    <xdr:pic>
      <xdr:nvPicPr>
        <xdr:cNvPr id="9" name="Grafik 8">
          <a:extLst>
            <a:ext uri="{FF2B5EF4-FFF2-40B4-BE49-F238E27FC236}">
              <a16:creationId xmlns:a16="http://schemas.microsoft.com/office/drawing/2014/main" id="{8E9C3FB5-3FC6-4C98-8473-1D114F1425F6}"/>
            </a:ext>
          </a:extLst>
        </xdr:cNvPr>
        <xdr:cNvPicPr>
          <a:picLocks noChangeAspect="1"/>
        </xdr:cNvPicPr>
      </xdr:nvPicPr>
      <xdr:blipFill rotWithShape="1">
        <a:blip xmlns:r="http://schemas.openxmlformats.org/officeDocument/2006/relationships" r:embed="rId4" cstate="screen">
          <a:extLst>
            <a:ext uri="{28A0092B-C50C-407E-A947-70E740481C1C}">
              <a14:useLocalDpi xmlns:a14="http://schemas.microsoft.com/office/drawing/2010/main"/>
            </a:ext>
          </a:extLst>
        </a:blip>
        <a:srcRect/>
        <a:stretch/>
      </xdr:blipFill>
      <xdr:spPr>
        <a:xfrm flipH="1">
          <a:off x="16346580" y="13053173"/>
          <a:ext cx="5832662" cy="3629584"/>
        </a:xfrm>
        <a:prstGeom prst="rect">
          <a:avLst/>
        </a:prstGeom>
      </xdr:spPr>
    </xdr:pic>
    <xdr:clientData/>
  </xdr:twoCellAnchor>
  <xdr:twoCellAnchor editAs="oneCell">
    <xdr:from>
      <xdr:col>52</xdr:col>
      <xdr:colOff>38100</xdr:colOff>
      <xdr:row>48</xdr:row>
      <xdr:rowOff>43543</xdr:rowOff>
    </xdr:from>
    <xdr:to>
      <xdr:col>59</xdr:col>
      <xdr:colOff>588309</xdr:colOff>
      <xdr:row>66</xdr:row>
      <xdr:rowOff>75016</xdr:rowOff>
    </xdr:to>
    <xdr:pic>
      <xdr:nvPicPr>
        <xdr:cNvPr id="11" name="Grafik 10">
          <a:extLst>
            <a:ext uri="{FF2B5EF4-FFF2-40B4-BE49-F238E27FC236}">
              <a16:creationId xmlns:a16="http://schemas.microsoft.com/office/drawing/2014/main" id="{D8129D91-C1E0-41EC-B75A-846F3D5D1A56}"/>
            </a:ext>
          </a:extLst>
        </xdr:cNvPr>
        <xdr:cNvPicPr>
          <a:picLocks noChangeAspect="1"/>
        </xdr:cNvPicPr>
      </xdr:nvPicPr>
      <xdr:blipFill rotWithShape="1">
        <a:blip xmlns:r="http://schemas.openxmlformats.org/officeDocument/2006/relationships" r:embed="rId5" cstate="screen">
          <a:extLst>
            <a:ext uri="{28A0092B-C50C-407E-A947-70E740481C1C}">
              <a14:useLocalDpi xmlns:a14="http://schemas.microsoft.com/office/drawing/2010/main"/>
            </a:ext>
          </a:extLst>
        </a:blip>
        <a:srcRect/>
        <a:stretch/>
      </xdr:blipFill>
      <xdr:spPr>
        <a:xfrm>
          <a:off x="10758055" y="11438907"/>
          <a:ext cx="4810481" cy="4153200"/>
        </a:xfrm>
        <a:prstGeom prst="rect">
          <a:avLst/>
        </a:prstGeom>
      </xdr:spPr>
    </xdr:pic>
    <xdr:clientData/>
  </xdr:twoCellAnchor>
  <xdr:twoCellAnchor>
    <xdr:from>
      <xdr:col>54</xdr:col>
      <xdr:colOff>392337</xdr:colOff>
      <xdr:row>30</xdr:row>
      <xdr:rowOff>93061</xdr:rowOff>
    </xdr:from>
    <xdr:to>
      <xdr:col>54</xdr:col>
      <xdr:colOff>644081</xdr:colOff>
      <xdr:row>30</xdr:row>
      <xdr:rowOff>93061</xdr:rowOff>
    </xdr:to>
    <xdr:cxnSp macro="">
      <xdr:nvCxnSpPr>
        <xdr:cNvPr id="1495" name="Gerade Verbindung mit Pfeil 1494">
          <a:extLst>
            <a:ext uri="{FF2B5EF4-FFF2-40B4-BE49-F238E27FC236}">
              <a16:creationId xmlns:a16="http://schemas.microsoft.com/office/drawing/2014/main" id="{09DC4A55-E568-4F36-B0A1-D342162AB63C}"/>
            </a:ext>
          </a:extLst>
        </xdr:cNvPr>
        <xdr:cNvCxnSpPr/>
      </xdr:nvCxnSpPr>
      <xdr:spPr>
        <a:xfrm>
          <a:off x="12415004" y="7395561"/>
          <a:ext cx="251744"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0</xdr:colOff>
      <xdr:row>0</xdr:row>
      <xdr:rowOff>1461</xdr:rowOff>
    </xdr:from>
    <xdr:to>
      <xdr:col>71</xdr:col>
      <xdr:colOff>0</xdr:colOff>
      <xdr:row>0</xdr:row>
      <xdr:rowOff>183168</xdr:rowOff>
    </xdr:to>
    <xdr:sp macro="" textlink="">
      <xdr:nvSpPr>
        <xdr:cNvPr id="14" name="Textfeld 13">
          <a:extLst>
            <a:ext uri="{FF2B5EF4-FFF2-40B4-BE49-F238E27FC236}">
              <a16:creationId xmlns:a16="http://schemas.microsoft.com/office/drawing/2014/main" id="{29E0897E-FB99-451E-AA1B-53D5A6BD2C7C}"/>
            </a:ext>
          </a:extLst>
        </xdr:cNvPr>
        <xdr:cNvSpPr txBox="1"/>
      </xdr:nvSpPr>
      <xdr:spPr>
        <a:xfrm>
          <a:off x="16502063" y="1461"/>
          <a:ext cx="5774531" cy="181707"/>
        </a:xfrm>
        <a:prstGeom prst="rect">
          <a:avLst/>
        </a:prstGeom>
        <a:solidFill>
          <a:schemeClr val="bg1">
            <a:lumMod val="50000"/>
          </a:schemeClr>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100" b="1">
              <a:solidFill>
                <a:schemeClr val="bg1"/>
              </a:solidFill>
            </a:rPr>
            <a:t>SCHÉMA</a:t>
          </a:r>
        </a:p>
      </xdr:txBody>
    </xdr:sp>
    <xdr:clientData/>
  </xdr:twoCellAnchor>
  <xdr:twoCellAnchor>
    <xdr:from>
      <xdr:col>52</xdr:col>
      <xdr:colOff>1</xdr:colOff>
      <xdr:row>0</xdr:row>
      <xdr:rowOff>0</xdr:rowOff>
    </xdr:from>
    <xdr:to>
      <xdr:col>62</xdr:col>
      <xdr:colOff>1</xdr:colOff>
      <xdr:row>0</xdr:row>
      <xdr:rowOff>695324</xdr:rowOff>
    </xdr:to>
    <xdr:sp macro="" textlink="">
      <xdr:nvSpPr>
        <xdr:cNvPr id="1497" name="Textfeld 1496">
          <a:extLst>
            <a:ext uri="{FF2B5EF4-FFF2-40B4-BE49-F238E27FC236}">
              <a16:creationId xmlns:a16="http://schemas.microsoft.com/office/drawing/2014/main" id="{A43ECFDE-8692-4D61-9AD4-B6C715CB45B8}"/>
            </a:ext>
          </a:extLst>
        </xdr:cNvPr>
        <xdr:cNvSpPr txBox="1"/>
      </xdr:nvSpPr>
      <xdr:spPr>
        <a:xfrm>
          <a:off x="10610851" y="0"/>
          <a:ext cx="5867400" cy="695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lang="de-CH" sz="2800" b="1"/>
            <a:t>Données de coupe pour plan de coupe</a:t>
          </a:r>
          <a:endParaRPr lang="de-CH" sz="1400" b="1">
            <a:solidFill>
              <a:schemeClr val="accent1"/>
            </a:solidFill>
          </a:endParaRPr>
        </a:p>
      </xdr:txBody>
    </xdr:sp>
    <xdr:clientData/>
  </xdr:twoCellAnchor>
  <xdr:twoCellAnchor>
    <xdr:from>
      <xdr:col>54</xdr:col>
      <xdr:colOff>392337</xdr:colOff>
      <xdr:row>48</xdr:row>
      <xdr:rowOff>93061</xdr:rowOff>
    </xdr:from>
    <xdr:to>
      <xdr:col>54</xdr:col>
      <xdr:colOff>644081</xdr:colOff>
      <xdr:row>48</xdr:row>
      <xdr:rowOff>93061</xdr:rowOff>
    </xdr:to>
    <xdr:cxnSp macro="">
      <xdr:nvCxnSpPr>
        <xdr:cNvPr id="1496" name="Gerade Verbindung mit Pfeil 1495">
          <a:extLst>
            <a:ext uri="{FF2B5EF4-FFF2-40B4-BE49-F238E27FC236}">
              <a16:creationId xmlns:a16="http://schemas.microsoft.com/office/drawing/2014/main" id="{E56751D3-988C-4C22-913D-01B03C9E4546}"/>
            </a:ext>
          </a:extLst>
        </xdr:cNvPr>
        <xdr:cNvCxnSpPr/>
      </xdr:nvCxnSpPr>
      <xdr:spPr>
        <a:xfrm>
          <a:off x="12415004" y="11533644"/>
          <a:ext cx="251744"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101202</xdr:colOff>
      <xdr:row>14</xdr:row>
      <xdr:rowOff>250031</xdr:rowOff>
    </xdr:from>
    <xdr:to>
      <xdr:col>6</xdr:col>
      <xdr:colOff>142733</xdr:colOff>
      <xdr:row>30</xdr:row>
      <xdr:rowOff>231108</xdr:rowOff>
    </xdr:to>
    <xdr:grpSp>
      <xdr:nvGrpSpPr>
        <xdr:cNvPr id="22" name="Gruppieren 21">
          <a:extLst>
            <a:ext uri="{FF2B5EF4-FFF2-40B4-BE49-F238E27FC236}">
              <a16:creationId xmlns:a16="http://schemas.microsoft.com/office/drawing/2014/main" id="{27220F72-FA84-42A2-9405-25AEF6315DD0}"/>
            </a:ext>
          </a:extLst>
        </xdr:cNvPr>
        <xdr:cNvGrpSpPr/>
      </xdr:nvGrpSpPr>
      <xdr:grpSpPr>
        <a:xfrm>
          <a:off x="101202" y="3945731"/>
          <a:ext cx="1346456" cy="3695827"/>
          <a:chOff x="47625" y="3970734"/>
          <a:chExt cx="1351219" cy="3731546"/>
        </a:xfrm>
      </xdr:grpSpPr>
      <xdr:grpSp>
        <xdr:nvGrpSpPr>
          <xdr:cNvPr id="1509" name="Gruppieren 1508">
            <a:extLst>
              <a:ext uri="{FF2B5EF4-FFF2-40B4-BE49-F238E27FC236}">
                <a16:creationId xmlns:a16="http://schemas.microsoft.com/office/drawing/2014/main" id="{CBAB83E9-5BF4-4A8B-ADA4-F8E10945493D}"/>
              </a:ext>
            </a:extLst>
          </xdr:cNvPr>
          <xdr:cNvGrpSpPr>
            <a:grpSpLocks noChangeAspect="1"/>
          </xdr:cNvGrpSpPr>
        </xdr:nvGrpSpPr>
        <xdr:grpSpPr>
          <a:xfrm>
            <a:off x="88039" y="4035062"/>
            <a:ext cx="1273485" cy="3624151"/>
            <a:chOff x="8899072" y="2558143"/>
            <a:chExt cx="2311753" cy="6477735"/>
          </a:xfrm>
        </xdr:grpSpPr>
        <xdr:sp macro="" textlink="">
          <xdr:nvSpPr>
            <xdr:cNvPr id="1520" name="Freihandform: Form 1519">
              <a:extLst>
                <a:ext uri="{FF2B5EF4-FFF2-40B4-BE49-F238E27FC236}">
                  <a16:creationId xmlns:a16="http://schemas.microsoft.com/office/drawing/2014/main" id="{8B04543E-5A17-4E8B-AA2A-331DA125003A}"/>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1" name="Freihandform: Form 1520">
              <a:extLst>
                <a:ext uri="{FF2B5EF4-FFF2-40B4-BE49-F238E27FC236}">
                  <a16:creationId xmlns:a16="http://schemas.microsoft.com/office/drawing/2014/main" id="{CDF52ADF-F8BC-4808-B4DC-A52C17DFEBB8}"/>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2" name="Freihandform: Form 1521">
              <a:extLst>
                <a:ext uri="{FF2B5EF4-FFF2-40B4-BE49-F238E27FC236}">
                  <a16:creationId xmlns:a16="http://schemas.microsoft.com/office/drawing/2014/main" id="{C36946E2-6DF5-4CA4-A3B5-A99E6B84A882}"/>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3" name="Freihandform: Form 1522">
              <a:extLst>
                <a:ext uri="{FF2B5EF4-FFF2-40B4-BE49-F238E27FC236}">
                  <a16:creationId xmlns:a16="http://schemas.microsoft.com/office/drawing/2014/main" id="{E3E56A81-8C97-4D07-B7EC-9519365C2231}"/>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4" name="Freihandform: Form 1523">
              <a:extLst>
                <a:ext uri="{FF2B5EF4-FFF2-40B4-BE49-F238E27FC236}">
                  <a16:creationId xmlns:a16="http://schemas.microsoft.com/office/drawing/2014/main" id="{940C5648-7E16-4877-9C34-508BED99D352}"/>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5" name="Freihandform: Form 1524">
              <a:extLst>
                <a:ext uri="{FF2B5EF4-FFF2-40B4-BE49-F238E27FC236}">
                  <a16:creationId xmlns:a16="http://schemas.microsoft.com/office/drawing/2014/main" id="{B7146851-F729-4A22-94A5-40D04BBFAE80}"/>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6" name="Freihandform: Form 1525">
              <a:extLst>
                <a:ext uri="{FF2B5EF4-FFF2-40B4-BE49-F238E27FC236}">
                  <a16:creationId xmlns:a16="http://schemas.microsoft.com/office/drawing/2014/main" id="{1479314D-12EE-493C-8B07-9E1C835B0D78}"/>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7" name="Freihandform: Form 1526">
              <a:extLst>
                <a:ext uri="{FF2B5EF4-FFF2-40B4-BE49-F238E27FC236}">
                  <a16:creationId xmlns:a16="http://schemas.microsoft.com/office/drawing/2014/main" id="{B4669D91-A526-4A16-9924-40DA1306EA56}"/>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8" name="Freihandform: Form 1527">
              <a:extLst>
                <a:ext uri="{FF2B5EF4-FFF2-40B4-BE49-F238E27FC236}">
                  <a16:creationId xmlns:a16="http://schemas.microsoft.com/office/drawing/2014/main" id="{4404D809-4C9F-42B7-A6C5-90F67362000F}"/>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9" name="Freihandform: Form 1528">
              <a:extLst>
                <a:ext uri="{FF2B5EF4-FFF2-40B4-BE49-F238E27FC236}">
                  <a16:creationId xmlns:a16="http://schemas.microsoft.com/office/drawing/2014/main" id="{C83ED97B-772B-43A2-B60F-D4C71AAA319B}"/>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30" name="Freihandform: Form 1529">
              <a:extLst>
                <a:ext uri="{FF2B5EF4-FFF2-40B4-BE49-F238E27FC236}">
                  <a16:creationId xmlns:a16="http://schemas.microsoft.com/office/drawing/2014/main" id="{D54DABC7-7F02-486B-9AF2-440B5317F9B7}"/>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1" name="Freihandform: Form 1530">
              <a:extLst>
                <a:ext uri="{FF2B5EF4-FFF2-40B4-BE49-F238E27FC236}">
                  <a16:creationId xmlns:a16="http://schemas.microsoft.com/office/drawing/2014/main" id="{E8AC714C-2485-42E6-8FB1-E27216FFDD6A}"/>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2" name="Freihandform: Form 1531">
              <a:extLst>
                <a:ext uri="{FF2B5EF4-FFF2-40B4-BE49-F238E27FC236}">
                  <a16:creationId xmlns:a16="http://schemas.microsoft.com/office/drawing/2014/main" id="{61400D1A-B233-45A1-A42F-9288D0FF8099}"/>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1533" name="Freihandform: Form 1532">
              <a:extLst>
                <a:ext uri="{FF2B5EF4-FFF2-40B4-BE49-F238E27FC236}">
                  <a16:creationId xmlns:a16="http://schemas.microsoft.com/office/drawing/2014/main" id="{AE54658E-F477-42A0-8BD8-3A492865FB39}"/>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4" name="Freihandform: Form 1533">
              <a:extLst>
                <a:ext uri="{FF2B5EF4-FFF2-40B4-BE49-F238E27FC236}">
                  <a16:creationId xmlns:a16="http://schemas.microsoft.com/office/drawing/2014/main" id="{1B50D011-7F21-4B10-8D9F-2493414EBDAD}"/>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1535" name="Freihandform: Form 1534">
              <a:extLst>
                <a:ext uri="{FF2B5EF4-FFF2-40B4-BE49-F238E27FC236}">
                  <a16:creationId xmlns:a16="http://schemas.microsoft.com/office/drawing/2014/main" id="{2ED4306F-BC3B-423D-B26B-CCE35EB5C7C3}"/>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6" name="Freihandform: Form 1535">
              <a:extLst>
                <a:ext uri="{FF2B5EF4-FFF2-40B4-BE49-F238E27FC236}">
                  <a16:creationId xmlns:a16="http://schemas.microsoft.com/office/drawing/2014/main" id="{582366A4-43A8-4189-8E8C-D591E7BADED1}"/>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7" name="Freihandform: Form 1536">
              <a:extLst>
                <a:ext uri="{FF2B5EF4-FFF2-40B4-BE49-F238E27FC236}">
                  <a16:creationId xmlns:a16="http://schemas.microsoft.com/office/drawing/2014/main" id="{A02A35C9-E50E-4F54-88C0-B30FB9ADBCD9}"/>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8" name="Freihandform: Form 1537">
              <a:extLst>
                <a:ext uri="{FF2B5EF4-FFF2-40B4-BE49-F238E27FC236}">
                  <a16:creationId xmlns:a16="http://schemas.microsoft.com/office/drawing/2014/main" id="{4BA68D6F-12D6-4441-AC55-44DEF540CBB3}"/>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9" name="Freihandform: Form 1538">
              <a:extLst>
                <a:ext uri="{FF2B5EF4-FFF2-40B4-BE49-F238E27FC236}">
                  <a16:creationId xmlns:a16="http://schemas.microsoft.com/office/drawing/2014/main" id="{04E82BBB-0292-4777-8E8C-A66D1C2FFAFF}"/>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0" name="Freihandform: Form 1539">
              <a:extLst>
                <a:ext uri="{FF2B5EF4-FFF2-40B4-BE49-F238E27FC236}">
                  <a16:creationId xmlns:a16="http://schemas.microsoft.com/office/drawing/2014/main" id="{25242FB6-6857-4E1D-B215-A31DACB77312}"/>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541" name="Freihandform: Form 1540">
              <a:extLst>
                <a:ext uri="{FF2B5EF4-FFF2-40B4-BE49-F238E27FC236}">
                  <a16:creationId xmlns:a16="http://schemas.microsoft.com/office/drawing/2014/main" id="{95CBBC3F-B130-4A3C-825E-E62DCE6F81D7}"/>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2" name="Freihandform: Form 1541">
              <a:extLst>
                <a:ext uri="{FF2B5EF4-FFF2-40B4-BE49-F238E27FC236}">
                  <a16:creationId xmlns:a16="http://schemas.microsoft.com/office/drawing/2014/main" id="{D019A7B9-6FFD-4600-ABF3-AC7AA072DBA2}"/>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3" name="Freihandform: Form 1542">
              <a:extLst>
                <a:ext uri="{FF2B5EF4-FFF2-40B4-BE49-F238E27FC236}">
                  <a16:creationId xmlns:a16="http://schemas.microsoft.com/office/drawing/2014/main" id="{7A0D89F3-7B17-4E56-ADC9-52683B6AFDB7}"/>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4" name="Freihandform: Form 1543">
              <a:extLst>
                <a:ext uri="{FF2B5EF4-FFF2-40B4-BE49-F238E27FC236}">
                  <a16:creationId xmlns:a16="http://schemas.microsoft.com/office/drawing/2014/main" id="{37CB7D1A-367B-4F98-8C7A-5CBC19DA60F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5" name="Freihandform: Form 1544">
              <a:extLst>
                <a:ext uri="{FF2B5EF4-FFF2-40B4-BE49-F238E27FC236}">
                  <a16:creationId xmlns:a16="http://schemas.microsoft.com/office/drawing/2014/main" id="{872915EA-C761-4685-8BDA-B163DDF2C0DF}"/>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546" name="Freihandform: Form 1545">
              <a:extLst>
                <a:ext uri="{FF2B5EF4-FFF2-40B4-BE49-F238E27FC236}">
                  <a16:creationId xmlns:a16="http://schemas.microsoft.com/office/drawing/2014/main" id="{93C0C67F-8ACE-4F57-8746-9F3BB5CA019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1547" name="Freihandform: Form 1546">
              <a:extLst>
                <a:ext uri="{FF2B5EF4-FFF2-40B4-BE49-F238E27FC236}">
                  <a16:creationId xmlns:a16="http://schemas.microsoft.com/office/drawing/2014/main" id="{EA6764B8-426B-4982-82C0-6908FAA13B6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1548" name="Freihandform: Form 1547">
              <a:extLst>
                <a:ext uri="{FF2B5EF4-FFF2-40B4-BE49-F238E27FC236}">
                  <a16:creationId xmlns:a16="http://schemas.microsoft.com/office/drawing/2014/main" id="{77B40A42-6727-4062-AC64-BF8DC12DF716}"/>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49" name="Freihandform: Form 1548">
              <a:extLst>
                <a:ext uri="{FF2B5EF4-FFF2-40B4-BE49-F238E27FC236}">
                  <a16:creationId xmlns:a16="http://schemas.microsoft.com/office/drawing/2014/main" id="{9565334A-7366-412F-93E6-E2E0F863CBAC}"/>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0" name="Freihandform: Form 1549">
              <a:extLst>
                <a:ext uri="{FF2B5EF4-FFF2-40B4-BE49-F238E27FC236}">
                  <a16:creationId xmlns:a16="http://schemas.microsoft.com/office/drawing/2014/main" id="{CCE5691A-5A32-40B1-B873-1F2696CC20B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1" name="Freihandform: Form 1550">
              <a:extLst>
                <a:ext uri="{FF2B5EF4-FFF2-40B4-BE49-F238E27FC236}">
                  <a16:creationId xmlns:a16="http://schemas.microsoft.com/office/drawing/2014/main" id="{2ACEA634-0F6E-4C7D-B171-3BB1AA04A53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2" name="Freihandform: Form 1551">
              <a:extLst>
                <a:ext uri="{FF2B5EF4-FFF2-40B4-BE49-F238E27FC236}">
                  <a16:creationId xmlns:a16="http://schemas.microsoft.com/office/drawing/2014/main" id="{4700ECDB-44C8-4F64-95A9-60B2E81EEC92}"/>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3" name="Freihandform: Form 1552">
              <a:extLst>
                <a:ext uri="{FF2B5EF4-FFF2-40B4-BE49-F238E27FC236}">
                  <a16:creationId xmlns:a16="http://schemas.microsoft.com/office/drawing/2014/main" id="{2E08BCB4-9764-478F-BC9B-686B723C2B01}"/>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4" name="Freihandform: Form 1553">
              <a:extLst>
                <a:ext uri="{FF2B5EF4-FFF2-40B4-BE49-F238E27FC236}">
                  <a16:creationId xmlns:a16="http://schemas.microsoft.com/office/drawing/2014/main" id="{CB078884-D25A-461B-A0E8-2A426C779B88}"/>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5" name="Freihandform: Form 1554">
              <a:extLst>
                <a:ext uri="{FF2B5EF4-FFF2-40B4-BE49-F238E27FC236}">
                  <a16:creationId xmlns:a16="http://schemas.microsoft.com/office/drawing/2014/main" id="{CA205636-17A0-4091-BFAA-5AFFFB7EE8EC}"/>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1556" name="Freihandform: Form 1555">
              <a:extLst>
                <a:ext uri="{FF2B5EF4-FFF2-40B4-BE49-F238E27FC236}">
                  <a16:creationId xmlns:a16="http://schemas.microsoft.com/office/drawing/2014/main" id="{77E14E21-4718-4A1B-8C1B-5C81DA5BF92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7" name="Freihandform: Form 1556">
              <a:extLst>
                <a:ext uri="{FF2B5EF4-FFF2-40B4-BE49-F238E27FC236}">
                  <a16:creationId xmlns:a16="http://schemas.microsoft.com/office/drawing/2014/main" id="{802C9A22-1B66-44B8-B451-BF95F82F9A94}"/>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1558" name="Freihandform: Form 1557">
              <a:extLst>
                <a:ext uri="{FF2B5EF4-FFF2-40B4-BE49-F238E27FC236}">
                  <a16:creationId xmlns:a16="http://schemas.microsoft.com/office/drawing/2014/main" id="{D80DA18D-B712-4AC9-91BB-5AFA3F8CB9A8}"/>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9" name="Freihandform: Form 1558">
              <a:extLst>
                <a:ext uri="{FF2B5EF4-FFF2-40B4-BE49-F238E27FC236}">
                  <a16:creationId xmlns:a16="http://schemas.microsoft.com/office/drawing/2014/main" id="{6DD04D86-4CA2-43AA-99CB-6E15CBCC42B4}"/>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0" name="Freihandform: Form 1559">
              <a:extLst>
                <a:ext uri="{FF2B5EF4-FFF2-40B4-BE49-F238E27FC236}">
                  <a16:creationId xmlns:a16="http://schemas.microsoft.com/office/drawing/2014/main" id="{83095283-8EAC-4B52-B5AE-1B1C8E46B647}"/>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1" name="Freihandform: Form 1560">
              <a:extLst>
                <a:ext uri="{FF2B5EF4-FFF2-40B4-BE49-F238E27FC236}">
                  <a16:creationId xmlns:a16="http://schemas.microsoft.com/office/drawing/2014/main" id="{5EFA28BA-8062-44D9-9CC9-F9B8BDCA2382}"/>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2" name="Freihandform: Form 1561">
              <a:extLst>
                <a:ext uri="{FF2B5EF4-FFF2-40B4-BE49-F238E27FC236}">
                  <a16:creationId xmlns:a16="http://schemas.microsoft.com/office/drawing/2014/main" id="{E61580C6-7E02-46C9-8889-8FE7E4830B72}"/>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1563" name="Freihandform: Form 1562">
              <a:extLst>
                <a:ext uri="{FF2B5EF4-FFF2-40B4-BE49-F238E27FC236}">
                  <a16:creationId xmlns:a16="http://schemas.microsoft.com/office/drawing/2014/main" id="{88BC2F98-8D4F-4A2B-AF89-A90D5A1DF0FE}"/>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1564" name="Freihandform: Form 1563">
              <a:extLst>
                <a:ext uri="{FF2B5EF4-FFF2-40B4-BE49-F238E27FC236}">
                  <a16:creationId xmlns:a16="http://schemas.microsoft.com/office/drawing/2014/main" id="{DB20E5C3-0B55-45CD-968F-62DD88066423}"/>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5" name="Freihandform: Form 1564">
              <a:extLst>
                <a:ext uri="{FF2B5EF4-FFF2-40B4-BE49-F238E27FC236}">
                  <a16:creationId xmlns:a16="http://schemas.microsoft.com/office/drawing/2014/main" id="{D2B42E00-A682-4204-9AF4-054E3E40DF56}"/>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6" name="Freihandform: Form 1565">
              <a:extLst>
                <a:ext uri="{FF2B5EF4-FFF2-40B4-BE49-F238E27FC236}">
                  <a16:creationId xmlns:a16="http://schemas.microsoft.com/office/drawing/2014/main" id="{408EFFD5-897A-4DA6-B4DF-FCDE0E324C6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7" name="Freihandform: Form 1566">
              <a:extLst>
                <a:ext uri="{FF2B5EF4-FFF2-40B4-BE49-F238E27FC236}">
                  <a16:creationId xmlns:a16="http://schemas.microsoft.com/office/drawing/2014/main" id="{D4456EC0-E5B3-4288-954D-B35139588469}"/>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8" name="Freihandform: Form 1567">
              <a:extLst>
                <a:ext uri="{FF2B5EF4-FFF2-40B4-BE49-F238E27FC236}">
                  <a16:creationId xmlns:a16="http://schemas.microsoft.com/office/drawing/2014/main" id="{29BFCCA7-433E-4237-9F07-3E44E027904D}"/>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9" name="Freihandform: Form 1568">
              <a:extLst>
                <a:ext uri="{FF2B5EF4-FFF2-40B4-BE49-F238E27FC236}">
                  <a16:creationId xmlns:a16="http://schemas.microsoft.com/office/drawing/2014/main" id="{C0140AE7-5D44-483F-B917-FF153F00E785}"/>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70" name="Freihandform: Form 1569">
              <a:extLst>
                <a:ext uri="{FF2B5EF4-FFF2-40B4-BE49-F238E27FC236}">
                  <a16:creationId xmlns:a16="http://schemas.microsoft.com/office/drawing/2014/main" id="{80AD3B86-BE1B-4507-9FB7-7AEC27780932}"/>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1" name="Freihandform: Form 1570">
              <a:extLst>
                <a:ext uri="{FF2B5EF4-FFF2-40B4-BE49-F238E27FC236}">
                  <a16:creationId xmlns:a16="http://schemas.microsoft.com/office/drawing/2014/main" id="{072031A6-0984-41B4-972F-EBCA5066EE24}"/>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2" name="Freihandform: Form 1571">
              <a:extLst>
                <a:ext uri="{FF2B5EF4-FFF2-40B4-BE49-F238E27FC236}">
                  <a16:creationId xmlns:a16="http://schemas.microsoft.com/office/drawing/2014/main" id="{0F7D8BE7-7F2A-4C6D-A4C6-435C2591F937}"/>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3" name="Freihandform: Form 1572">
              <a:extLst>
                <a:ext uri="{FF2B5EF4-FFF2-40B4-BE49-F238E27FC236}">
                  <a16:creationId xmlns:a16="http://schemas.microsoft.com/office/drawing/2014/main" id="{3338E7B2-6D17-4F72-BD57-D1DF19ACD14A}"/>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4" name="Freihandform: Form 1573">
              <a:extLst>
                <a:ext uri="{FF2B5EF4-FFF2-40B4-BE49-F238E27FC236}">
                  <a16:creationId xmlns:a16="http://schemas.microsoft.com/office/drawing/2014/main" id="{1706D0D6-A66B-4E13-96C7-7A7194E579EC}"/>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5" name="Freihandform: Form 1574">
              <a:extLst>
                <a:ext uri="{FF2B5EF4-FFF2-40B4-BE49-F238E27FC236}">
                  <a16:creationId xmlns:a16="http://schemas.microsoft.com/office/drawing/2014/main" id="{C1D1BF3B-E48D-4F72-AB82-93180BAB6D30}"/>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6" name="Freihandform: Form 1575">
              <a:extLst>
                <a:ext uri="{FF2B5EF4-FFF2-40B4-BE49-F238E27FC236}">
                  <a16:creationId xmlns:a16="http://schemas.microsoft.com/office/drawing/2014/main" id="{3AEDD1D0-7EC4-49A2-96E8-7191C48D9288}"/>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7" name="Freihandform: Form 1576">
              <a:extLst>
                <a:ext uri="{FF2B5EF4-FFF2-40B4-BE49-F238E27FC236}">
                  <a16:creationId xmlns:a16="http://schemas.microsoft.com/office/drawing/2014/main" id="{C4DDCF87-C11F-4F7C-B157-9FE94133D272}"/>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8" name="Freihandform: Form 1577">
              <a:extLst>
                <a:ext uri="{FF2B5EF4-FFF2-40B4-BE49-F238E27FC236}">
                  <a16:creationId xmlns:a16="http://schemas.microsoft.com/office/drawing/2014/main" id="{5579F0BE-38C2-4A3B-A0B3-E9B12AE03A21}"/>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9" name="Freihandform: Form 1578">
              <a:extLst>
                <a:ext uri="{FF2B5EF4-FFF2-40B4-BE49-F238E27FC236}">
                  <a16:creationId xmlns:a16="http://schemas.microsoft.com/office/drawing/2014/main" id="{78675940-98AE-478F-BC80-D466DB9532A2}"/>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0" name="Freihandform: Form 1579">
              <a:extLst>
                <a:ext uri="{FF2B5EF4-FFF2-40B4-BE49-F238E27FC236}">
                  <a16:creationId xmlns:a16="http://schemas.microsoft.com/office/drawing/2014/main" id="{20191340-2782-42C2-9C78-A99FE50D90D7}"/>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1" name="Freihandform: Form 1580">
              <a:extLst>
                <a:ext uri="{FF2B5EF4-FFF2-40B4-BE49-F238E27FC236}">
                  <a16:creationId xmlns:a16="http://schemas.microsoft.com/office/drawing/2014/main" id="{0FDB491A-9BAF-452C-AECD-7D08FD21CD21}"/>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2" name="Freihandform: Form 1581">
              <a:extLst>
                <a:ext uri="{FF2B5EF4-FFF2-40B4-BE49-F238E27FC236}">
                  <a16:creationId xmlns:a16="http://schemas.microsoft.com/office/drawing/2014/main" id="{5B899342-6C92-40C4-B13A-5712020AE5F6}"/>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3" name="Freihandform: Form 1582">
              <a:extLst>
                <a:ext uri="{FF2B5EF4-FFF2-40B4-BE49-F238E27FC236}">
                  <a16:creationId xmlns:a16="http://schemas.microsoft.com/office/drawing/2014/main" id="{35CAE56D-3680-4869-8EB9-DC6E47E5D715}"/>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4" name="Freihandform: Form 1583">
              <a:extLst>
                <a:ext uri="{FF2B5EF4-FFF2-40B4-BE49-F238E27FC236}">
                  <a16:creationId xmlns:a16="http://schemas.microsoft.com/office/drawing/2014/main" id="{28DCA731-662D-4E97-A71F-EEA4216C4002}"/>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5" name="Freihandform: Form 1584">
              <a:extLst>
                <a:ext uri="{FF2B5EF4-FFF2-40B4-BE49-F238E27FC236}">
                  <a16:creationId xmlns:a16="http://schemas.microsoft.com/office/drawing/2014/main" id="{D256A42D-E999-4994-8163-210C2D263AB3}"/>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6" name="Freihandform: Form 1585">
              <a:extLst>
                <a:ext uri="{FF2B5EF4-FFF2-40B4-BE49-F238E27FC236}">
                  <a16:creationId xmlns:a16="http://schemas.microsoft.com/office/drawing/2014/main" id="{64085CBE-9B6B-49B4-95BB-8A7189CB512B}"/>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7" name="Freihandform: Form 1586">
              <a:extLst>
                <a:ext uri="{FF2B5EF4-FFF2-40B4-BE49-F238E27FC236}">
                  <a16:creationId xmlns:a16="http://schemas.microsoft.com/office/drawing/2014/main" id="{F089C072-DF99-4701-91CD-72FA6457B54D}"/>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8" name="Freihandform: Form 1587">
              <a:extLst>
                <a:ext uri="{FF2B5EF4-FFF2-40B4-BE49-F238E27FC236}">
                  <a16:creationId xmlns:a16="http://schemas.microsoft.com/office/drawing/2014/main" id="{23123064-22D7-420B-BA5D-0FC4FB264B32}"/>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9" name="Freihandform: Form 1588">
              <a:extLst>
                <a:ext uri="{FF2B5EF4-FFF2-40B4-BE49-F238E27FC236}">
                  <a16:creationId xmlns:a16="http://schemas.microsoft.com/office/drawing/2014/main" id="{B3F16136-E805-4510-AC54-5394A1F491DA}"/>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0" name="Freihandform: Form 1589">
              <a:extLst>
                <a:ext uri="{FF2B5EF4-FFF2-40B4-BE49-F238E27FC236}">
                  <a16:creationId xmlns:a16="http://schemas.microsoft.com/office/drawing/2014/main" id="{71022585-6F0B-4F5A-972A-23E4D8CD9F99}"/>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1" name="Freihandform: Form 1590">
              <a:extLst>
                <a:ext uri="{FF2B5EF4-FFF2-40B4-BE49-F238E27FC236}">
                  <a16:creationId xmlns:a16="http://schemas.microsoft.com/office/drawing/2014/main" id="{781D73E7-B078-44E4-B280-69A6F872C196}"/>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2" name="Freihandform: Form 1591">
              <a:extLst>
                <a:ext uri="{FF2B5EF4-FFF2-40B4-BE49-F238E27FC236}">
                  <a16:creationId xmlns:a16="http://schemas.microsoft.com/office/drawing/2014/main" id="{C0E8B6B5-CFE2-4105-ABA0-3A9C1E8C25C5}"/>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3" name="Freihandform: Form 1592">
              <a:extLst>
                <a:ext uri="{FF2B5EF4-FFF2-40B4-BE49-F238E27FC236}">
                  <a16:creationId xmlns:a16="http://schemas.microsoft.com/office/drawing/2014/main" id="{EB9C8142-79DC-4098-B696-D42996BB547D}"/>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4" name="Freihandform: Form 1593">
              <a:extLst>
                <a:ext uri="{FF2B5EF4-FFF2-40B4-BE49-F238E27FC236}">
                  <a16:creationId xmlns:a16="http://schemas.microsoft.com/office/drawing/2014/main" id="{331A08A9-D80D-47AE-AD3A-476D58F7882F}"/>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5" name="Freihandform: Form 1594">
              <a:extLst>
                <a:ext uri="{FF2B5EF4-FFF2-40B4-BE49-F238E27FC236}">
                  <a16:creationId xmlns:a16="http://schemas.microsoft.com/office/drawing/2014/main" id="{00AC286E-A312-429C-86CC-9C9DEFF53A7D}"/>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6" name="Freihandform: Form 1595">
              <a:extLst>
                <a:ext uri="{FF2B5EF4-FFF2-40B4-BE49-F238E27FC236}">
                  <a16:creationId xmlns:a16="http://schemas.microsoft.com/office/drawing/2014/main" id="{6478A69F-342B-4415-9FC0-B1B168426BD8}"/>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7" name="Freihandform: Form 1596">
              <a:extLst>
                <a:ext uri="{FF2B5EF4-FFF2-40B4-BE49-F238E27FC236}">
                  <a16:creationId xmlns:a16="http://schemas.microsoft.com/office/drawing/2014/main" id="{3B7434B9-5590-440D-977F-18119E16FF28}"/>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8" name="Freihandform: Form 1597">
              <a:extLst>
                <a:ext uri="{FF2B5EF4-FFF2-40B4-BE49-F238E27FC236}">
                  <a16:creationId xmlns:a16="http://schemas.microsoft.com/office/drawing/2014/main" id="{44360271-7FF3-4ADA-A5F3-9D3F6F3646C1}"/>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9" name="Freihandform: Form 1598">
              <a:extLst>
                <a:ext uri="{FF2B5EF4-FFF2-40B4-BE49-F238E27FC236}">
                  <a16:creationId xmlns:a16="http://schemas.microsoft.com/office/drawing/2014/main" id="{633E1460-6C3F-4E39-B9B2-28A6FB3E9EA7}"/>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0" name="Freihandform: Form 1599">
              <a:extLst>
                <a:ext uri="{FF2B5EF4-FFF2-40B4-BE49-F238E27FC236}">
                  <a16:creationId xmlns:a16="http://schemas.microsoft.com/office/drawing/2014/main" id="{28BCBD9C-D7DD-4DF9-A7F5-930BD018EFBE}"/>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1" name="Freihandform: Form 1600">
              <a:extLst>
                <a:ext uri="{FF2B5EF4-FFF2-40B4-BE49-F238E27FC236}">
                  <a16:creationId xmlns:a16="http://schemas.microsoft.com/office/drawing/2014/main" id="{CE6CA04A-F740-4A68-B4BC-30CC39702912}"/>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2" name="Freihandform: Form 1601">
              <a:extLst>
                <a:ext uri="{FF2B5EF4-FFF2-40B4-BE49-F238E27FC236}">
                  <a16:creationId xmlns:a16="http://schemas.microsoft.com/office/drawing/2014/main" id="{EA7D2B98-33B8-4206-8816-05D99BF8D6BE}"/>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3" name="Freihandform: Form 1602">
              <a:extLst>
                <a:ext uri="{FF2B5EF4-FFF2-40B4-BE49-F238E27FC236}">
                  <a16:creationId xmlns:a16="http://schemas.microsoft.com/office/drawing/2014/main" id="{149F4453-7123-4839-B5AE-7F765068AD75}"/>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4" name="Freihandform: Form 1603">
              <a:extLst>
                <a:ext uri="{FF2B5EF4-FFF2-40B4-BE49-F238E27FC236}">
                  <a16:creationId xmlns:a16="http://schemas.microsoft.com/office/drawing/2014/main" id="{983DD789-B594-49A6-956E-1BFED7975CE3}"/>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5" name="Freihandform: Form 1604">
              <a:extLst>
                <a:ext uri="{FF2B5EF4-FFF2-40B4-BE49-F238E27FC236}">
                  <a16:creationId xmlns:a16="http://schemas.microsoft.com/office/drawing/2014/main" id="{8A8CF838-F3FF-4351-8F7E-112D82A9490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6" name="Freihandform: Form 1605">
              <a:extLst>
                <a:ext uri="{FF2B5EF4-FFF2-40B4-BE49-F238E27FC236}">
                  <a16:creationId xmlns:a16="http://schemas.microsoft.com/office/drawing/2014/main" id="{85F492E3-B00D-4517-91D0-DEC8A0B7E291}"/>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7" name="Freihandform: Form 1606">
              <a:extLst>
                <a:ext uri="{FF2B5EF4-FFF2-40B4-BE49-F238E27FC236}">
                  <a16:creationId xmlns:a16="http://schemas.microsoft.com/office/drawing/2014/main" id="{AECCADC8-4125-4CDD-9BF0-2DEBCC2C35C5}"/>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1608" name="Freihandform: Form 1607">
              <a:extLst>
                <a:ext uri="{FF2B5EF4-FFF2-40B4-BE49-F238E27FC236}">
                  <a16:creationId xmlns:a16="http://schemas.microsoft.com/office/drawing/2014/main" id="{A65DBAD9-5E3F-4401-A133-19CB4D5BA98D}"/>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9" name="Freihandform: Form 1608">
              <a:extLst>
                <a:ext uri="{FF2B5EF4-FFF2-40B4-BE49-F238E27FC236}">
                  <a16:creationId xmlns:a16="http://schemas.microsoft.com/office/drawing/2014/main" id="{718A2975-62D4-4ABE-8083-7BB387941321}"/>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0" name="Freihandform: Form 1609">
              <a:extLst>
                <a:ext uri="{FF2B5EF4-FFF2-40B4-BE49-F238E27FC236}">
                  <a16:creationId xmlns:a16="http://schemas.microsoft.com/office/drawing/2014/main" id="{70FD6FBA-FA3F-49D7-A14E-3D13D9A8E778}"/>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1" name="Freihandform: Form 1610">
              <a:extLst>
                <a:ext uri="{FF2B5EF4-FFF2-40B4-BE49-F238E27FC236}">
                  <a16:creationId xmlns:a16="http://schemas.microsoft.com/office/drawing/2014/main" id="{56A928C1-1171-4B46-9B3B-7E4DA7BE6A2D}"/>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2" name="Freihandform: Form 1611">
              <a:extLst>
                <a:ext uri="{FF2B5EF4-FFF2-40B4-BE49-F238E27FC236}">
                  <a16:creationId xmlns:a16="http://schemas.microsoft.com/office/drawing/2014/main" id="{A4757843-ADD8-4CB8-94AC-753A45B79240}"/>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3" name="Freihandform: Form 1612">
              <a:extLst>
                <a:ext uri="{FF2B5EF4-FFF2-40B4-BE49-F238E27FC236}">
                  <a16:creationId xmlns:a16="http://schemas.microsoft.com/office/drawing/2014/main" id="{5BCBCD9F-EBDA-44CE-BE91-9A2F010DBB31}"/>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4" name="Freihandform: Form 1613">
              <a:extLst>
                <a:ext uri="{FF2B5EF4-FFF2-40B4-BE49-F238E27FC236}">
                  <a16:creationId xmlns:a16="http://schemas.microsoft.com/office/drawing/2014/main" id="{5EA6974A-F37B-4CC7-A210-80310F500C86}"/>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1615" name="Freihandform: Form 1614">
              <a:extLst>
                <a:ext uri="{FF2B5EF4-FFF2-40B4-BE49-F238E27FC236}">
                  <a16:creationId xmlns:a16="http://schemas.microsoft.com/office/drawing/2014/main" id="{AC756ECB-D8B9-4139-9112-FC8FC14908CC}"/>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6" name="Freihandform: Form 1615">
              <a:extLst>
                <a:ext uri="{FF2B5EF4-FFF2-40B4-BE49-F238E27FC236}">
                  <a16:creationId xmlns:a16="http://schemas.microsoft.com/office/drawing/2014/main" id="{C398475B-B118-497E-83BC-523466DDA820}"/>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7" name="Freihandform: Form 1616">
              <a:extLst>
                <a:ext uri="{FF2B5EF4-FFF2-40B4-BE49-F238E27FC236}">
                  <a16:creationId xmlns:a16="http://schemas.microsoft.com/office/drawing/2014/main" id="{A67BE8A2-D212-495B-9FC7-5FFD60C9D30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8" name="Freihandform: Form 1617">
              <a:extLst>
                <a:ext uri="{FF2B5EF4-FFF2-40B4-BE49-F238E27FC236}">
                  <a16:creationId xmlns:a16="http://schemas.microsoft.com/office/drawing/2014/main" id="{33CBBFAD-076C-464F-91F7-6FA5BC64CE09}"/>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9" name="Freihandform: Form 1618">
              <a:extLst>
                <a:ext uri="{FF2B5EF4-FFF2-40B4-BE49-F238E27FC236}">
                  <a16:creationId xmlns:a16="http://schemas.microsoft.com/office/drawing/2014/main" id="{2E270696-356A-4020-88BC-F7B580992C75}"/>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1620" name="Freihandform: Form 1619">
              <a:extLst>
                <a:ext uri="{FF2B5EF4-FFF2-40B4-BE49-F238E27FC236}">
                  <a16:creationId xmlns:a16="http://schemas.microsoft.com/office/drawing/2014/main" id="{D7F2585D-EA5B-46D4-9A4D-493AB0A466A2}"/>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1" name="Freihandform: Form 1620">
              <a:extLst>
                <a:ext uri="{FF2B5EF4-FFF2-40B4-BE49-F238E27FC236}">
                  <a16:creationId xmlns:a16="http://schemas.microsoft.com/office/drawing/2014/main" id="{625E995B-8F69-4E18-B9D6-2F6DF2FC9C01}"/>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2" name="Freihandform: Form 1621">
              <a:extLst>
                <a:ext uri="{FF2B5EF4-FFF2-40B4-BE49-F238E27FC236}">
                  <a16:creationId xmlns:a16="http://schemas.microsoft.com/office/drawing/2014/main" id="{97EE1C5D-AE0A-41EE-9C8A-A1893D035A1B}"/>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3" name="Freihandform: Form 1622">
              <a:extLst>
                <a:ext uri="{FF2B5EF4-FFF2-40B4-BE49-F238E27FC236}">
                  <a16:creationId xmlns:a16="http://schemas.microsoft.com/office/drawing/2014/main" id="{EC2B1812-F245-4B7B-A231-D201C6B5B5E1}"/>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4" name="Freihandform: Form 1623">
              <a:extLst>
                <a:ext uri="{FF2B5EF4-FFF2-40B4-BE49-F238E27FC236}">
                  <a16:creationId xmlns:a16="http://schemas.microsoft.com/office/drawing/2014/main" id="{9B4CB766-244C-45AF-BFF4-0DB0FF2EAF6C}"/>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5" name="Freihandform: Form 1624">
              <a:extLst>
                <a:ext uri="{FF2B5EF4-FFF2-40B4-BE49-F238E27FC236}">
                  <a16:creationId xmlns:a16="http://schemas.microsoft.com/office/drawing/2014/main" id="{7ECA328E-88EB-4EA0-9260-5A632EBF7CAE}"/>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6" name="Freihandform: Form 1625">
              <a:extLst>
                <a:ext uri="{FF2B5EF4-FFF2-40B4-BE49-F238E27FC236}">
                  <a16:creationId xmlns:a16="http://schemas.microsoft.com/office/drawing/2014/main" id="{8725877D-B6EC-4424-A703-A20893F54030}"/>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7" name="Freihandform: Form 1626">
              <a:extLst>
                <a:ext uri="{FF2B5EF4-FFF2-40B4-BE49-F238E27FC236}">
                  <a16:creationId xmlns:a16="http://schemas.microsoft.com/office/drawing/2014/main" id="{CBA89CB5-4928-4FF4-9D04-91C330661F8B}"/>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8" name="Freihandform: Form 1627">
              <a:extLst>
                <a:ext uri="{FF2B5EF4-FFF2-40B4-BE49-F238E27FC236}">
                  <a16:creationId xmlns:a16="http://schemas.microsoft.com/office/drawing/2014/main" id="{67CF0AC9-E215-4EF7-9308-28EBF933B2C9}"/>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9" name="Freihandform: Form 1628">
              <a:extLst>
                <a:ext uri="{FF2B5EF4-FFF2-40B4-BE49-F238E27FC236}">
                  <a16:creationId xmlns:a16="http://schemas.microsoft.com/office/drawing/2014/main" id="{0A6E0952-E86D-41B7-B955-594B594F0890}"/>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0" name="Freihandform: Form 1629">
              <a:extLst>
                <a:ext uri="{FF2B5EF4-FFF2-40B4-BE49-F238E27FC236}">
                  <a16:creationId xmlns:a16="http://schemas.microsoft.com/office/drawing/2014/main" id="{3C0BE955-9F2A-456E-9CAA-3187B46E2A65}"/>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31" name="Freihandform: Form 1630">
              <a:extLst>
                <a:ext uri="{FF2B5EF4-FFF2-40B4-BE49-F238E27FC236}">
                  <a16:creationId xmlns:a16="http://schemas.microsoft.com/office/drawing/2014/main" id="{BD82F00D-A3F4-4346-A38F-EF433C43535C}"/>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2" name="Freihandform: Form 1631">
              <a:extLst>
                <a:ext uri="{FF2B5EF4-FFF2-40B4-BE49-F238E27FC236}">
                  <a16:creationId xmlns:a16="http://schemas.microsoft.com/office/drawing/2014/main" id="{C6156C1A-8F2B-4A3D-AA77-3538FC28EBC1}"/>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3" name="Freihandform: Form 1632">
              <a:extLst>
                <a:ext uri="{FF2B5EF4-FFF2-40B4-BE49-F238E27FC236}">
                  <a16:creationId xmlns:a16="http://schemas.microsoft.com/office/drawing/2014/main" id="{B8831D1C-EFBC-4A29-AA5E-93AA00B96E27}"/>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4" name="Freihandform: Form 1633">
              <a:extLst>
                <a:ext uri="{FF2B5EF4-FFF2-40B4-BE49-F238E27FC236}">
                  <a16:creationId xmlns:a16="http://schemas.microsoft.com/office/drawing/2014/main" id="{B0D8A1AC-1ADA-49EC-9C36-7D30BA72CB9E}"/>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5" name="Freihandform: Form 1634">
              <a:extLst>
                <a:ext uri="{FF2B5EF4-FFF2-40B4-BE49-F238E27FC236}">
                  <a16:creationId xmlns:a16="http://schemas.microsoft.com/office/drawing/2014/main" id="{E7767CE1-CE2A-4270-AC88-7A46F661D917}"/>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6" name="Freihandform: Form 1635">
              <a:extLst>
                <a:ext uri="{FF2B5EF4-FFF2-40B4-BE49-F238E27FC236}">
                  <a16:creationId xmlns:a16="http://schemas.microsoft.com/office/drawing/2014/main" id="{93CD337A-1B1B-4CCA-9839-858423DD74A9}"/>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7" name="Freihandform: Form 1636">
              <a:extLst>
                <a:ext uri="{FF2B5EF4-FFF2-40B4-BE49-F238E27FC236}">
                  <a16:creationId xmlns:a16="http://schemas.microsoft.com/office/drawing/2014/main" id="{44D3448F-4228-4FF6-A7DF-D954EFB3222D}"/>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8" name="Freihandform: Form 1637">
              <a:extLst>
                <a:ext uri="{FF2B5EF4-FFF2-40B4-BE49-F238E27FC236}">
                  <a16:creationId xmlns:a16="http://schemas.microsoft.com/office/drawing/2014/main" id="{22D1D3E5-C852-4577-8F06-C198DEF08718}"/>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9" name="Freihandform: Form 1638">
              <a:extLst>
                <a:ext uri="{FF2B5EF4-FFF2-40B4-BE49-F238E27FC236}">
                  <a16:creationId xmlns:a16="http://schemas.microsoft.com/office/drawing/2014/main" id="{1C535F28-85AA-4458-A0F8-45EF3548DCDA}"/>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40" name="Freihandform: Form 1639">
              <a:extLst>
                <a:ext uri="{FF2B5EF4-FFF2-40B4-BE49-F238E27FC236}">
                  <a16:creationId xmlns:a16="http://schemas.microsoft.com/office/drawing/2014/main" id="{EEC205DD-2856-4BD2-B4D3-507CA87F95B8}"/>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1" name="Freihandform: Form 1640">
              <a:extLst>
                <a:ext uri="{FF2B5EF4-FFF2-40B4-BE49-F238E27FC236}">
                  <a16:creationId xmlns:a16="http://schemas.microsoft.com/office/drawing/2014/main" id="{082980B5-E22B-4079-BABD-3F52698ECF67}"/>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2" name="Freihandform: Form 1641">
              <a:extLst>
                <a:ext uri="{FF2B5EF4-FFF2-40B4-BE49-F238E27FC236}">
                  <a16:creationId xmlns:a16="http://schemas.microsoft.com/office/drawing/2014/main" id="{77928BB9-6499-47F3-AC4B-E211C3B270E3}"/>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3" name="Freihandform: Form 1642">
              <a:extLst>
                <a:ext uri="{FF2B5EF4-FFF2-40B4-BE49-F238E27FC236}">
                  <a16:creationId xmlns:a16="http://schemas.microsoft.com/office/drawing/2014/main" id="{EB6E644F-01EC-405F-8D19-A4A9420A8DE8}"/>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4" name="Freihandform: Form 1643">
              <a:extLst>
                <a:ext uri="{FF2B5EF4-FFF2-40B4-BE49-F238E27FC236}">
                  <a16:creationId xmlns:a16="http://schemas.microsoft.com/office/drawing/2014/main" id="{5917A84C-1A30-4450-A36E-90FFFE89C655}"/>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5" name="Freihandform: Form 1644">
              <a:extLst>
                <a:ext uri="{FF2B5EF4-FFF2-40B4-BE49-F238E27FC236}">
                  <a16:creationId xmlns:a16="http://schemas.microsoft.com/office/drawing/2014/main" id="{A617F6CD-9039-44F5-911D-8FABCA701DBE}"/>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6" name="Freihandform: Form 1645">
              <a:extLst>
                <a:ext uri="{FF2B5EF4-FFF2-40B4-BE49-F238E27FC236}">
                  <a16:creationId xmlns:a16="http://schemas.microsoft.com/office/drawing/2014/main" id="{6046AA1D-3244-43BD-83E7-B7D04EDF2AE3}"/>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7" name="Freihandform: Form 1646">
              <a:extLst>
                <a:ext uri="{FF2B5EF4-FFF2-40B4-BE49-F238E27FC236}">
                  <a16:creationId xmlns:a16="http://schemas.microsoft.com/office/drawing/2014/main" id="{64FC570D-9EB8-4A4D-8C44-02C964B674B8}"/>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8" name="Freihandform: Form 1647">
              <a:extLst>
                <a:ext uri="{FF2B5EF4-FFF2-40B4-BE49-F238E27FC236}">
                  <a16:creationId xmlns:a16="http://schemas.microsoft.com/office/drawing/2014/main" id="{7E34FF80-A5B7-468A-808C-A0FD5EC3B5DA}"/>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49" name="Freihandform: Form 1648">
              <a:extLst>
                <a:ext uri="{FF2B5EF4-FFF2-40B4-BE49-F238E27FC236}">
                  <a16:creationId xmlns:a16="http://schemas.microsoft.com/office/drawing/2014/main" id="{8066F2C7-A680-47F7-A054-9F5BBEB0FC4D}"/>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0" name="Freihandform: Form 1649">
              <a:extLst>
                <a:ext uri="{FF2B5EF4-FFF2-40B4-BE49-F238E27FC236}">
                  <a16:creationId xmlns:a16="http://schemas.microsoft.com/office/drawing/2014/main" id="{1BA41A62-72BA-42BC-B5A8-E05AE63AC3CB}"/>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1" name="Freihandform: Form 1650">
              <a:extLst>
                <a:ext uri="{FF2B5EF4-FFF2-40B4-BE49-F238E27FC236}">
                  <a16:creationId xmlns:a16="http://schemas.microsoft.com/office/drawing/2014/main" id="{B6BEAC36-2331-4D05-A077-196BD187F809}"/>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2" name="Freihandform: Form 1651">
              <a:extLst>
                <a:ext uri="{FF2B5EF4-FFF2-40B4-BE49-F238E27FC236}">
                  <a16:creationId xmlns:a16="http://schemas.microsoft.com/office/drawing/2014/main" id="{4BD9F00A-038A-4C46-894F-9F7A898EBAF8}"/>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53" name="Freihandform: Form 1652">
              <a:extLst>
                <a:ext uri="{FF2B5EF4-FFF2-40B4-BE49-F238E27FC236}">
                  <a16:creationId xmlns:a16="http://schemas.microsoft.com/office/drawing/2014/main" id="{4FB4106E-F0A4-4E00-A386-7E06A0219CE9}"/>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4" name="Freihandform: Form 1653">
              <a:extLst>
                <a:ext uri="{FF2B5EF4-FFF2-40B4-BE49-F238E27FC236}">
                  <a16:creationId xmlns:a16="http://schemas.microsoft.com/office/drawing/2014/main" id="{D8254703-E31B-49E3-85BF-E5A69250B73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5" name="Freihandform: Form 1654">
              <a:extLst>
                <a:ext uri="{FF2B5EF4-FFF2-40B4-BE49-F238E27FC236}">
                  <a16:creationId xmlns:a16="http://schemas.microsoft.com/office/drawing/2014/main" id="{4F9C6347-C2DE-4123-A2F5-351710EBD9B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6" name="Freihandform: Form 1655">
              <a:extLst>
                <a:ext uri="{FF2B5EF4-FFF2-40B4-BE49-F238E27FC236}">
                  <a16:creationId xmlns:a16="http://schemas.microsoft.com/office/drawing/2014/main" id="{1AADD644-60E8-4FC5-85B9-8F91522CB49F}"/>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7" name="Freihandform: Form 1656">
              <a:extLst>
                <a:ext uri="{FF2B5EF4-FFF2-40B4-BE49-F238E27FC236}">
                  <a16:creationId xmlns:a16="http://schemas.microsoft.com/office/drawing/2014/main" id="{22AFD390-1595-49B2-B077-02239B485A14}"/>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58" name="Freihandform: Form 1657">
              <a:extLst>
                <a:ext uri="{FF2B5EF4-FFF2-40B4-BE49-F238E27FC236}">
                  <a16:creationId xmlns:a16="http://schemas.microsoft.com/office/drawing/2014/main" id="{67A2223F-D6B6-4DBA-905A-D0D16B5FEDFD}"/>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9" name="Freihandform: Form 1658">
              <a:extLst>
                <a:ext uri="{FF2B5EF4-FFF2-40B4-BE49-F238E27FC236}">
                  <a16:creationId xmlns:a16="http://schemas.microsoft.com/office/drawing/2014/main" id="{7F4E0BAA-C69B-415F-A663-F31C5CD36E2C}"/>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0" name="Freihandform: Form 1659">
              <a:extLst>
                <a:ext uri="{FF2B5EF4-FFF2-40B4-BE49-F238E27FC236}">
                  <a16:creationId xmlns:a16="http://schemas.microsoft.com/office/drawing/2014/main" id="{EF978FDC-7BF4-4CC9-AA6C-51FB19E98D0A}"/>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61" name="Freihandform: Form 1660">
              <a:extLst>
                <a:ext uri="{FF2B5EF4-FFF2-40B4-BE49-F238E27FC236}">
                  <a16:creationId xmlns:a16="http://schemas.microsoft.com/office/drawing/2014/main" id="{EAA9C1C7-92A4-42DD-8B4B-55ADA6F51138}"/>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2" name="Freihandform: Form 1661">
              <a:extLst>
                <a:ext uri="{FF2B5EF4-FFF2-40B4-BE49-F238E27FC236}">
                  <a16:creationId xmlns:a16="http://schemas.microsoft.com/office/drawing/2014/main" id="{89E1EB99-DD83-4D5F-B9FD-5102E58F5841}"/>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3" name="Freihandform: Form 1662">
              <a:extLst>
                <a:ext uri="{FF2B5EF4-FFF2-40B4-BE49-F238E27FC236}">
                  <a16:creationId xmlns:a16="http://schemas.microsoft.com/office/drawing/2014/main" id="{D11468EB-24E7-49CA-ABD5-5D6558FA0D6D}"/>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4" name="Freihandform: Form 1663">
              <a:extLst>
                <a:ext uri="{FF2B5EF4-FFF2-40B4-BE49-F238E27FC236}">
                  <a16:creationId xmlns:a16="http://schemas.microsoft.com/office/drawing/2014/main" id="{DC1D814A-1597-4679-88CC-D7C43290C1CE}"/>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5" name="Freihandform: Form 1664">
              <a:extLst>
                <a:ext uri="{FF2B5EF4-FFF2-40B4-BE49-F238E27FC236}">
                  <a16:creationId xmlns:a16="http://schemas.microsoft.com/office/drawing/2014/main" id="{BFDD4B6F-6790-4AE7-BFBD-B09327830AFE}"/>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66" name="Freihandform: Form 1665">
              <a:extLst>
                <a:ext uri="{FF2B5EF4-FFF2-40B4-BE49-F238E27FC236}">
                  <a16:creationId xmlns:a16="http://schemas.microsoft.com/office/drawing/2014/main" id="{A312B206-2E57-4A97-82FD-9CF9A3654ED8}"/>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81" name="Freihandform: Form 1680">
              <a:extLst>
                <a:ext uri="{FF2B5EF4-FFF2-40B4-BE49-F238E27FC236}">
                  <a16:creationId xmlns:a16="http://schemas.microsoft.com/office/drawing/2014/main" id="{6147111E-9B8E-4525-8E13-0AAE74786A8D}"/>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4" name="Freihandform: Form 1683">
              <a:extLst>
                <a:ext uri="{FF2B5EF4-FFF2-40B4-BE49-F238E27FC236}">
                  <a16:creationId xmlns:a16="http://schemas.microsoft.com/office/drawing/2014/main" id="{33D57C94-7695-4D77-8B8C-802D35D0C8F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5" name="Freihandform: Form 1684">
              <a:extLst>
                <a:ext uri="{FF2B5EF4-FFF2-40B4-BE49-F238E27FC236}">
                  <a16:creationId xmlns:a16="http://schemas.microsoft.com/office/drawing/2014/main" id="{29557A89-F1A9-482C-B4B9-EB3B673BD4E7}"/>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6" name="Freihandform: Form 1685">
              <a:extLst>
                <a:ext uri="{FF2B5EF4-FFF2-40B4-BE49-F238E27FC236}">
                  <a16:creationId xmlns:a16="http://schemas.microsoft.com/office/drawing/2014/main" id="{1DB631AF-5EE0-496C-8186-A4418DD3734D}"/>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7" name="Freihandform: Form 1686">
              <a:extLst>
                <a:ext uri="{FF2B5EF4-FFF2-40B4-BE49-F238E27FC236}">
                  <a16:creationId xmlns:a16="http://schemas.microsoft.com/office/drawing/2014/main" id="{9F6C5761-7DFC-4A94-A76A-152AB0884119}"/>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1688" name="Freihandform: Form 1687">
              <a:extLst>
                <a:ext uri="{FF2B5EF4-FFF2-40B4-BE49-F238E27FC236}">
                  <a16:creationId xmlns:a16="http://schemas.microsoft.com/office/drawing/2014/main" id="{FEF46216-5D87-4E5D-AB64-50B28A4BAA49}"/>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9" name="Freihandform: Form 1688">
              <a:extLst>
                <a:ext uri="{FF2B5EF4-FFF2-40B4-BE49-F238E27FC236}">
                  <a16:creationId xmlns:a16="http://schemas.microsoft.com/office/drawing/2014/main" id="{AD2C2154-8AC6-4945-81D9-C786668058EF}"/>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90" name="Freihandform: Form 1689">
              <a:extLst>
                <a:ext uri="{FF2B5EF4-FFF2-40B4-BE49-F238E27FC236}">
                  <a16:creationId xmlns:a16="http://schemas.microsoft.com/office/drawing/2014/main" id="{4BC40B73-B900-42F0-BAD1-9AA46C5FA66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1" name="Freihandform: Form 1690">
              <a:extLst>
                <a:ext uri="{FF2B5EF4-FFF2-40B4-BE49-F238E27FC236}">
                  <a16:creationId xmlns:a16="http://schemas.microsoft.com/office/drawing/2014/main" id="{C59DBBEE-561A-46DB-86C1-6BE49FF59229}"/>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2" name="Freihandform: Form 1691">
              <a:extLst>
                <a:ext uri="{FF2B5EF4-FFF2-40B4-BE49-F238E27FC236}">
                  <a16:creationId xmlns:a16="http://schemas.microsoft.com/office/drawing/2014/main" id="{2830DBE4-8F37-4468-A7E7-2E4EEAA5B9A2}"/>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3" name="Freihandform: Form 1692">
              <a:extLst>
                <a:ext uri="{FF2B5EF4-FFF2-40B4-BE49-F238E27FC236}">
                  <a16:creationId xmlns:a16="http://schemas.microsoft.com/office/drawing/2014/main" id="{2D483A3B-105A-45D4-B4A9-404F4CCF3616}"/>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4" name="Freihandform: Form 1693">
              <a:extLst>
                <a:ext uri="{FF2B5EF4-FFF2-40B4-BE49-F238E27FC236}">
                  <a16:creationId xmlns:a16="http://schemas.microsoft.com/office/drawing/2014/main" id="{4C9DA838-A369-4180-851C-4F480528C322}"/>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695" name="Freihandform: Form 1694">
              <a:extLst>
                <a:ext uri="{FF2B5EF4-FFF2-40B4-BE49-F238E27FC236}">
                  <a16:creationId xmlns:a16="http://schemas.microsoft.com/office/drawing/2014/main" id="{9A4397C6-4B13-4EA8-B574-4CA2ADDA0F18}"/>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6" name="Freihandform: Form 1695">
              <a:extLst>
                <a:ext uri="{FF2B5EF4-FFF2-40B4-BE49-F238E27FC236}">
                  <a16:creationId xmlns:a16="http://schemas.microsoft.com/office/drawing/2014/main" id="{1E641690-97B0-40A3-B9E7-8CD7C34832E7}"/>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7" name="Freihandform: Form 1696">
              <a:extLst>
                <a:ext uri="{FF2B5EF4-FFF2-40B4-BE49-F238E27FC236}">
                  <a16:creationId xmlns:a16="http://schemas.microsoft.com/office/drawing/2014/main" id="{AD54944D-C2D9-4CAF-B795-1256C22DF4A5}"/>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698" name="Freihandform: Form 1697">
              <a:extLst>
                <a:ext uri="{FF2B5EF4-FFF2-40B4-BE49-F238E27FC236}">
                  <a16:creationId xmlns:a16="http://schemas.microsoft.com/office/drawing/2014/main" id="{4E1ABF51-FBA0-4805-ADFE-426BFD1CDB33}"/>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9" name="Freihandform: Form 1698">
              <a:extLst>
                <a:ext uri="{FF2B5EF4-FFF2-40B4-BE49-F238E27FC236}">
                  <a16:creationId xmlns:a16="http://schemas.microsoft.com/office/drawing/2014/main" id="{7F96001D-A5B5-43A4-9E2E-E52129EAC5B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700" name="Freihandform: Form 1699">
              <a:extLst>
                <a:ext uri="{FF2B5EF4-FFF2-40B4-BE49-F238E27FC236}">
                  <a16:creationId xmlns:a16="http://schemas.microsoft.com/office/drawing/2014/main" id="{26FE042A-BF1F-4B8D-93AE-2D7ADE9E22D6}"/>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1" name="Freihandform: Form 1700">
              <a:extLst>
                <a:ext uri="{FF2B5EF4-FFF2-40B4-BE49-F238E27FC236}">
                  <a16:creationId xmlns:a16="http://schemas.microsoft.com/office/drawing/2014/main" id="{D214A713-69C8-4709-9700-310A59B83886}"/>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2" name="Freihandform: Form 1701">
              <a:extLst>
                <a:ext uri="{FF2B5EF4-FFF2-40B4-BE49-F238E27FC236}">
                  <a16:creationId xmlns:a16="http://schemas.microsoft.com/office/drawing/2014/main" id="{04ED86AD-B70D-4210-AA91-B9DFD11EC589}"/>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3" name="Freihandform: Form 1702">
              <a:extLst>
                <a:ext uri="{FF2B5EF4-FFF2-40B4-BE49-F238E27FC236}">
                  <a16:creationId xmlns:a16="http://schemas.microsoft.com/office/drawing/2014/main" id="{F42FE856-3CFE-4E1F-BC46-6F01E2967C08}"/>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1704" name="Freihandform: Form 1703">
              <a:extLst>
                <a:ext uri="{FF2B5EF4-FFF2-40B4-BE49-F238E27FC236}">
                  <a16:creationId xmlns:a16="http://schemas.microsoft.com/office/drawing/2014/main" id="{E6A5F0FE-1304-4756-9AEA-C9EC79DFA616}"/>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5" name="Freihandform: Form 1704">
              <a:extLst>
                <a:ext uri="{FF2B5EF4-FFF2-40B4-BE49-F238E27FC236}">
                  <a16:creationId xmlns:a16="http://schemas.microsoft.com/office/drawing/2014/main" id="{E233A15A-6DA9-4350-B2DF-4773EC8536A3}"/>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6" name="Freihandform: Form 1705">
              <a:extLst>
                <a:ext uri="{FF2B5EF4-FFF2-40B4-BE49-F238E27FC236}">
                  <a16:creationId xmlns:a16="http://schemas.microsoft.com/office/drawing/2014/main" id="{4AEE9AC9-7C64-4036-AA79-9438245CA935}"/>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7" name="Freihandform: Form 1706">
              <a:extLst>
                <a:ext uri="{FF2B5EF4-FFF2-40B4-BE49-F238E27FC236}">
                  <a16:creationId xmlns:a16="http://schemas.microsoft.com/office/drawing/2014/main" id="{7256F549-2D51-43D4-8618-1EB396CBFA0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8" name="Freihandform: Form 1707">
              <a:extLst>
                <a:ext uri="{FF2B5EF4-FFF2-40B4-BE49-F238E27FC236}">
                  <a16:creationId xmlns:a16="http://schemas.microsoft.com/office/drawing/2014/main" id="{07BF052F-6AD8-4453-BD09-842E29BBB317}"/>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1709" name="Freihandform: Form 1708">
              <a:extLst>
                <a:ext uri="{FF2B5EF4-FFF2-40B4-BE49-F238E27FC236}">
                  <a16:creationId xmlns:a16="http://schemas.microsoft.com/office/drawing/2014/main" id="{4A3199B4-D6FD-4791-A9D1-F01D3826EAC2}"/>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10" name="Freihandform: Form 1709">
              <a:extLst>
                <a:ext uri="{FF2B5EF4-FFF2-40B4-BE49-F238E27FC236}">
                  <a16:creationId xmlns:a16="http://schemas.microsoft.com/office/drawing/2014/main" id="{F99E334C-3B0D-4AAC-8A6D-E6051A235405}"/>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711" name="Freihandform: Form 1710">
              <a:extLst>
                <a:ext uri="{FF2B5EF4-FFF2-40B4-BE49-F238E27FC236}">
                  <a16:creationId xmlns:a16="http://schemas.microsoft.com/office/drawing/2014/main" id="{0C27FAB9-1537-44C2-871C-7E31F870F76D}"/>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12" name="Freihandform: Form 1711">
              <a:extLst>
                <a:ext uri="{FF2B5EF4-FFF2-40B4-BE49-F238E27FC236}">
                  <a16:creationId xmlns:a16="http://schemas.microsoft.com/office/drawing/2014/main" id="{91A0618B-7F9D-4959-A987-0E17AD8A4CD1}"/>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1713" name="Freihandform: Form 1712">
              <a:extLst>
                <a:ext uri="{FF2B5EF4-FFF2-40B4-BE49-F238E27FC236}">
                  <a16:creationId xmlns:a16="http://schemas.microsoft.com/office/drawing/2014/main" id="{6AF09A62-749A-46EB-B714-B76E4560FCE2}"/>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1714" name="Freihandform: Form 1713">
              <a:extLst>
                <a:ext uri="{FF2B5EF4-FFF2-40B4-BE49-F238E27FC236}">
                  <a16:creationId xmlns:a16="http://schemas.microsoft.com/office/drawing/2014/main" id="{FD20BA72-566A-46FA-B254-FECD83155944}"/>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1715" name="Freihandform: Form 1714">
              <a:extLst>
                <a:ext uri="{FF2B5EF4-FFF2-40B4-BE49-F238E27FC236}">
                  <a16:creationId xmlns:a16="http://schemas.microsoft.com/office/drawing/2014/main" id="{CE6B387B-D458-4F1C-A438-DF19CCE852A0}"/>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1716" name="Freihandform: Form 1715">
              <a:extLst>
                <a:ext uri="{FF2B5EF4-FFF2-40B4-BE49-F238E27FC236}">
                  <a16:creationId xmlns:a16="http://schemas.microsoft.com/office/drawing/2014/main" id="{86A3322B-1083-41D6-9CB9-60F850EE10C0}"/>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1717" name="Freihandform: Form 1716">
              <a:extLst>
                <a:ext uri="{FF2B5EF4-FFF2-40B4-BE49-F238E27FC236}">
                  <a16:creationId xmlns:a16="http://schemas.microsoft.com/office/drawing/2014/main" id="{EF2F22F7-DD3E-45FB-BA85-9DA8A5DF88A1}"/>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1508" name="Diagramm 1507">
            <a:extLst>
              <a:ext uri="{FF2B5EF4-FFF2-40B4-BE49-F238E27FC236}">
                <a16:creationId xmlns:a16="http://schemas.microsoft.com/office/drawing/2014/main" id="{85353F94-123A-4E1D-86EA-168CCAF60C9D}"/>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8</xdr:col>
      <xdr:colOff>119060</xdr:colOff>
      <xdr:row>14</xdr:row>
      <xdr:rowOff>250031</xdr:rowOff>
    </xdr:from>
    <xdr:to>
      <xdr:col>15</xdr:col>
      <xdr:colOff>160592</xdr:colOff>
      <xdr:row>30</xdr:row>
      <xdr:rowOff>231108</xdr:rowOff>
    </xdr:to>
    <xdr:grpSp>
      <xdr:nvGrpSpPr>
        <xdr:cNvPr id="4361" name="Gruppieren 4360">
          <a:extLst>
            <a:ext uri="{FF2B5EF4-FFF2-40B4-BE49-F238E27FC236}">
              <a16:creationId xmlns:a16="http://schemas.microsoft.com/office/drawing/2014/main" id="{ADAF0B54-971C-4D4F-A32C-C6EA1A8BF065}"/>
            </a:ext>
          </a:extLst>
        </xdr:cNvPr>
        <xdr:cNvGrpSpPr/>
      </xdr:nvGrpSpPr>
      <xdr:grpSpPr>
        <a:xfrm>
          <a:off x="1900235" y="3945731"/>
          <a:ext cx="1346457" cy="3695827"/>
          <a:chOff x="47625" y="3970734"/>
          <a:chExt cx="1351219" cy="3731546"/>
        </a:xfrm>
      </xdr:grpSpPr>
      <xdr:grpSp>
        <xdr:nvGrpSpPr>
          <xdr:cNvPr id="4362" name="Gruppieren 4361">
            <a:extLst>
              <a:ext uri="{FF2B5EF4-FFF2-40B4-BE49-F238E27FC236}">
                <a16:creationId xmlns:a16="http://schemas.microsoft.com/office/drawing/2014/main" id="{AA9BB4D0-C205-46FF-B140-B2FE2F5339F5}"/>
              </a:ext>
            </a:extLst>
          </xdr:cNvPr>
          <xdr:cNvGrpSpPr>
            <a:grpSpLocks noChangeAspect="1"/>
          </xdr:cNvGrpSpPr>
        </xdr:nvGrpSpPr>
        <xdr:grpSpPr>
          <a:xfrm>
            <a:off x="88039" y="4035062"/>
            <a:ext cx="1273485" cy="3624151"/>
            <a:chOff x="8899072" y="2558143"/>
            <a:chExt cx="2311753" cy="6477735"/>
          </a:xfrm>
        </xdr:grpSpPr>
        <xdr:sp macro="" textlink="">
          <xdr:nvSpPr>
            <xdr:cNvPr id="4364" name="Freihandform: Form 4363">
              <a:extLst>
                <a:ext uri="{FF2B5EF4-FFF2-40B4-BE49-F238E27FC236}">
                  <a16:creationId xmlns:a16="http://schemas.microsoft.com/office/drawing/2014/main" id="{2EF6040D-01BD-48C7-AD57-3A6F2C3040A4}"/>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5" name="Freihandform: Form 4364">
              <a:extLst>
                <a:ext uri="{FF2B5EF4-FFF2-40B4-BE49-F238E27FC236}">
                  <a16:creationId xmlns:a16="http://schemas.microsoft.com/office/drawing/2014/main" id="{BE3E60B7-61AD-4637-9014-31F4438495A5}"/>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6" name="Freihandform: Form 4365">
              <a:extLst>
                <a:ext uri="{FF2B5EF4-FFF2-40B4-BE49-F238E27FC236}">
                  <a16:creationId xmlns:a16="http://schemas.microsoft.com/office/drawing/2014/main" id="{F2EDD0CA-AB22-4CA6-9450-90EB9179A8ED}"/>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7" name="Freihandform: Form 4366">
              <a:extLst>
                <a:ext uri="{FF2B5EF4-FFF2-40B4-BE49-F238E27FC236}">
                  <a16:creationId xmlns:a16="http://schemas.microsoft.com/office/drawing/2014/main" id="{2B1E35D3-ACDE-4F0D-9D1E-FD2DCBA5E7EC}"/>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8" name="Freihandform: Form 4367">
              <a:extLst>
                <a:ext uri="{FF2B5EF4-FFF2-40B4-BE49-F238E27FC236}">
                  <a16:creationId xmlns:a16="http://schemas.microsoft.com/office/drawing/2014/main" id="{1AA20D57-31E2-4FC3-A024-31FAA0D158BE}"/>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9" name="Freihandform: Form 4368">
              <a:extLst>
                <a:ext uri="{FF2B5EF4-FFF2-40B4-BE49-F238E27FC236}">
                  <a16:creationId xmlns:a16="http://schemas.microsoft.com/office/drawing/2014/main" id="{7D5469F9-62C5-49FF-9268-3DB6B6800810}"/>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0" name="Freihandform: Form 4369">
              <a:extLst>
                <a:ext uri="{FF2B5EF4-FFF2-40B4-BE49-F238E27FC236}">
                  <a16:creationId xmlns:a16="http://schemas.microsoft.com/office/drawing/2014/main" id="{5ECE4DAE-4A88-4688-9BF3-2CB313310F92}"/>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1" name="Freihandform: Form 4370">
              <a:extLst>
                <a:ext uri="{FF2B5EF4-FFF2-40B4-BE49-F238E27FC236}">
                  <a16:creationId xmlns:a16="http://schemas.microsoft.com/office/drawing/2014/main" id="{9DE405EA-6861-4825-B77E-E55C33DB79F1}"/>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2" name="Freihandform: Form 4371">
              <a:extLst>
                <a:ext uri="{FF2B5EF4-FFF2-40B4-BE49-F238E27FC236}">
                  <a16:creationId xmlns:a16="http://schemas.microsoft.com/office/drawing/2014/main" id="{7F007089-CA73-4BB8-8A58-2C783991EE75}"/>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3" name="Freihandform: Form 4372">
              <a:extLst>
                <a:ext uri="{FF2B5EF4-FFF2-40B4-BE49-F238E27FC236}">
                  <a16:creationId xmlns:a16="http://schemas.microsoft.com/office/drawing/2014/main" id="{1BE0A136-6056-412F-8BF4-420684F133B1}"/>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4" name="Freihandform: Form 4373">
              <a:extLst>
                <a:ext uri="{FF2B5EF4-FFF2-40B4-BE49-F238E27FC236}">
                  <a16:creationId xmlns:a16="http://schemas.microsoft.com/office/drawing/2014/main" id="{6686F76E-62D6-4263-8D5D-CA673424B851}"/>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5" name="Freihandform: Form 4374">
              <a:extLst>
                <a:ext uri="{FF2B5EF4-FFF2-40B4-BE49-F238E27FC236}">
                  <a16:creationId xmlns:a16="http://schemas.microsoft.com/office/drawing/2014/main" id="{399B9D0F-D33B-4B2B-BE1C-E35F0EB53BA3}"/>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6" name="Freihandform: Form 4375">
              <a:extLst>
                <a:ext uri="{FF2B5EF4-FFF2-40B4-BE49-F238E27FC236}">
                  <a16:creationId xmlns:a16="http://schemas.microsoft.com/office/drawing/2014/main" id="{3B808FA1-5141-4AAD-92E5-E16197EBBB8E}"/>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377" name="Freihandform: Form 4376">
              <a:extLst>
                <a:ext uri="{FF2B5EF4-FFF2-40B4-BE49-F238E27FC236}">
                  <a16:creationId xmlns:a16="http://schemas.microsoft.com/office/drawing/2014/main" id="{93CF8F98-A4AC-4AA9-93C9-714D07F09187}"/>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8" name="Freihandform: Form 4377">
              <a:extLst>
                <a:ext uri="{FF2B5EF4-FFF2-40B4-BE49-F238E27FC236}">
                  <a16:creationId xmlns:a16="http://schemas.microsoft.com/office/drawing/2014/main" id="{8A2F0412-3333-4A71-920B-2CC95B0D572B}"/>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379" name="Freihandform: Form 4378">
              <a:extLst>
                <a:ext uri="{FF2B5EF4-FFF2-40B4-BE49-F238E27FC236}">
                  <a16:creationId xmlns:a16="http://schemas.microsoft.com/office/drawing/2014/main" id="{48595561-F219-4B9C-86CA-A0783D8BE3F5}"/>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80" name="Freihandform: Form 4379">
              <a:extLst>
                <a:ext uri="{FF2B5EF4-FFF2-40B4-BE49-F238E27FC236}">
                  <a16:creationId xmlns:a16="http://schemas.microsoft.com/office/drawing/2014/main" id="{0BEF3061-DBC7-46CF-8A28-DAD94BF9A1BE}"/>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1" name="Freihandform: Form 4380">
              <a:extLst>
                <a:ext uri="{FF2B5EF4-FFF2-40B4-BE49-F238E27FC236}">
                  <a16:creationId xmlns:a16="http://schemas.microsoft.com/office/drawing/2014/main" id="{B0BCCC3D-84C5-4D96-9FBF-2C550B34D942}"/>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2" name="Freihandform: Form 4381">
              <a:extLst>
                <a:ext uri="{FF2B5EF4-FFF2-40B4-BE49-F238E27FC236}">
                  <a16:creationId xmlns:a16="http://schemas.microsoft.com/office/drawing/2014/main" id="{BA5EEA99-2170-4468-9362-980FE3B7937D}"/>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3" name="Freihandform: Form 4382">
              <a:extLst>
                <a:ext uri="{FF2B5EF4-FFF2-40B4-BE49-F238E27FC236}">
                  <a16:creationId xmlns:a16="http://schemas.microsoft.com/office/drawing/2014/main" id="{16F0C845-2392-431D-8175-3EF072D003B7}"/>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4" name="Freihandform: Form 4383">
              <a:extLst>
                <a:ext uri="{FF2B5EF4-FFF2-40B4-BE49-F238E27FC236}">
                  <a16:creationId xmlns:a16="http://schemas.microsoft.com/office/drawing/2014/main" id="{FD096BF3-E686-4B87-9FDD-41901BB0C00B}"/>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385" name="Freihandform: Form 4384">
              <a:extLst>
                <a:ext uri="{FF2B5EF4-FFF2-40B4-BE49-F238E27FC236}">
                  <a16:creationId xmlns:a16="http://schemas.microsoft.com/office/drawing/2014/main" id="{F2F7037E-16C7-456F-936A-EA2577070740}"/>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6" name="Freihandform: Form 4385">
              <a:extLst>
                <a:ext uri="{FF2B5EF4-FFF2-40B4-BE49-F238E27FC236}">
                  <a16:creationId xmlns:a16="http://schemas.microsoft.com/office/drawing/2014/main" id="{62296BF1-28C7-42A9-B332-B2C2313EA382}"/>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7" name="Freihandform: Form 4386">
              <a:extLst>
                <a:ext uri="{FF2B5EF4-FFF2-40B4-BE49-F238E27FC236}">
                  <a16:creationId xmlns:a16="http://schemas.microsoft.com/office/drawing/2014/main" id="{783BA119-8C55-40BF-929E-371A95C710E8}"/>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8" name="Freihandform: Form 4387">
              <a:extLst>
                <a:ext uri="{FF2B5EF4-FFF2-40B4-BE49-F238E27FC236}">
                  <a16:creationId xmlns:a16="http://schemas.microsoft.com/office/drawing/2014/main" id="{6A447C85-1EA9-45BF-AAF3-2983FF8F6A1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9" name="Freihandform: Form 4388">
              <a:extLst>
                <a:ext uri="{FF2B5EF4-FFF2-40B4-BE49-F238E27FC236}">
                  <a16:creationId xmlns:a16="http://schemas.microsoft.com/office/drawing/2014/main" id="{E86DC3AE-651F-4184-9ABA-31E6B3D5AA08}"/>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390" name="Freihandform: Form 4389">
              <a:extLst>
                <a:ext uri="{FF2B5EF4-FFF2-40B4-BE49-F238E27FC236}">
                  <a16:creationId xmlns:a16="http://schemas.microsoft.com/office/drawing/2014/main" id="{AA65BED9-5BF6-48DC-A962-7A07DABC7123}"/>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391" name="Freihandform: Form 4390">
              <a:extLst>
                <a:ext uri="{FF2B5EF4-FFF2-40B4-BE49-F238E27FC236}">
                  <a16:creationId xmlns:a16="http://schemas.microsoft.com/office/drawing/2014/main" id="{FB0B0151-642D-46DB-B22E-6CCF48A38FFA}"/>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392" name="Freihandform: Form 4391">
              <a:extLst>
                <a:ext uri="{FF2B5EF4-FFF2-40B4-BE49-F238E27FC236}">
                  <a16:creationId xmlns:a16="http://schemas.microsoft.com/office/drawing/2014/main" id="{AFD60333-5F53-4411-B53F-2C135587BFD5}"/>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3" name="Freihandform: Form 4392">
              <a:extLst>
                <a:ext uri="{FF2B5EF4-FFF2-40B4-BE49-F238E27FC236}">
                  <a16:creationId xmlns:a16="http://schemas.microsoft.com/office/drawing/2014/main" id="{401B42DC-4873-4FAB-B89D-E442AC1AEAB2}"/>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4" name="Freihandform: Form 4393">
              <a:extLst>
                <a:ext uri="{FF2B5EF4-FFF2-40B4-BE49-F238E27FC236}">
                  <a16:creationId xmlns:a16="http://schemas.microsoft.com/office/drawing/2014/main" id="{3439030B-A8B2-4818-9B7C-54CD5C0A7B2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5" name="Freihandform: Form 4394">
              <a:extLst>
                <a:ext uri="{FF2B5EF4-FFF2-40B4-BE49-F238E27FC236}">
                  <a16:creationId xmlns:a16="http://schemas.microsoft.com/office/drawing/2014/main" id="{6C51E732-E73C-4BAB-8E4D-21C3F77A9B56}"/>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6" name="Freihandform: Form 4395">
              <a:extLst>
                <a:ext uri="{FF2B5EF4-FFF2-40B4-BE49-F238E27FC236}">
                  <a16:creationId xmlns:a16="http://schemas.microsoft.com/office/drawing/2014/main" id="{09FC9A5B-E967-4004-B336-435F6E8E2547}"/>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7" name="Freihandform: Form 4396">
              <a:extLst>
                <a:ext uri="{FF2B5EF4-FFF2-40B4-BE49-F238E27FC236}">
                  <a16:creationId xmlns:a16="http://schemas.microsoft.com/office/drawing/2014/main" id="{D4053244-C9B3-433C-B36D-5382277024FA}"/>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8" name="Freihandform: Form 4397">
              <a:extLst>
                <a:ext uri="{FF2B5EF4-FFF2-40B4-BE49-F238E27FC236}">
                  <a16:creationId xmlns:a16="http://schemas.microsoft.com/office/drawing/2014/main" id="{2C0CA2B6-0EA6-4BEC-98F4-BB08A5D24A84}"/>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9" name="Freihandform: Form 4398">
              <a:extLst>
                <a:ext uri="{FF2B5EF4-FFF2-40B4-BE49-F238E27FC236}">
                  <a16:creationId xmlns:a16="http://schemas.microsoft.com/office/drawing/2014/main" id="{1AE36CFD-373B-4AFE-BF34-E3A7F3FBBD15}"/>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400" name="Freihandform: Form 4399">
              <a:extLst>
                <a:ext uri="{FF2B5EF4-FFF2-40B4-BE49-F238E27FC236}">
                  <a16:creationId xmlns:a16="http://schemas.microsoft.com/office/drawing/2014/main" id="{11C4B1D3-B96C-4348-AD6E-5508ED96B79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1" name="Freihandform: Form 4400">
              <a:extLst>
                <a:ext uri="{FF2B5EF4-FFF2-40B4-BE49-F238E27FC236}">
                  <a16:creationId xmlns:a16="http://schemas.microsoft.com/office/drawing/2014/main" id="{DE2DE77C-40A5-4399-92CB-AADE06BD1EA8}"/>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402" name="Freihandform: Form 4401">
              <a:extLst>
                <a:ext uri="{FF2B5EF4-FFF2-40B4-BE49-F238E27FC236}">
                  <a16:creationId xmlns:a16="http://schemas.microsoft.com/office/drawing/2014/main" id="{0E22DA66-F266-41AE-9576-FFF3853468AD}"/>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3" name="Freihandform: Form 4402">
              <a:extLst>
                <a:ext uri="{FF2B5EF4-FFF2-40B4-BE49-F238E27FC236}">
                  <a16:creationId xmlns:a16="http://schemas.microsoft.com/office/drawing/2014/main" id="{342307A8-BC03-4F64-8A2D-3C973EE0C99A}"/>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4" name="Freihandform: Form 4403">
              <a:extLst>
                <a:ext uri="{FF2B5EF4-FFF2-40B4-BE49-F238E27FC236}">
                  <a16:creationId xmlns:a16="http://schemas.microsoft.com/office/drawing/2014/main" id="{47700541-2FFF-4C0B-94BC-7C71FCA7418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5" name="Freihandform: Form 4404">
              <a:extLst>
                <a:ext uri="{FF2B5EF4-FFF2-40B4-BE49-F238E27FC236}">
                  <a16:creationId xmlns:a16="http://schemas.microsoft.com/office/drawing/2014/main" id="{E5D68B32-248B-4544-A4AB-EACBCF752107}"/>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6" name="Freihandform: Form 4405">
              <a:extLst>
                <a:ext uri="{FF2B5EF4-FFF2-40B4-BE49-F238E27FC236}">
                  <a16:creationId xmlns:a16="http://schemas.microsoft.com/office/drawing/2014/main" id="{E0158380-9C8B-4B2A-B88E-52B5B562A36B}"/>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407" name="Freihandform: Form 4406">
              <a:extLst>
                <a:ext uri="{FF2B5EF4-FFF2-40B4-BE49-F238E27FC236}">
                  <a16:creationId xmlns:a16="http://schemas.microsoft.com/office/drawing/2014/main" id="{95496F90-F36E-43B3-93A3-D599E7C07BB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408" name="Freihandform: Form 4407">
              <a:extLst>
                <a:ext uri="{FF2B5EF4-FFF2-40B4-BE49-F238E27FC236}">
                  <a16:creationId xmlns:a16="http://schemas.microsoft.com/office/drawing/2014/main" id="{5F1AE5C5-FD0A-42C4-8352-124B019FBD72}"/>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09" name="Freihandform: Form 4408">
              <a:extLst>
                <a:ext uri="{FF2B5EF4-FFF2-40B4-BE49-F238E27FC236}">
                  <a16:creationId xmlns:a16="http://schemas.microsoft.com/office/drawing/2014/main" id="{73D60E04-C7B5-4A53-86D6-3B8C1E4BAE2C}"/>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0" name="Freihandform: Form 4409">
              <a:extLst>
                <a:ext uri="{FF2B5EF4-FFF2-40B4-BE49-F238E27FC236}">
                  <a16:creationId xmlns:a16="http://schemas.microsoft.com/office/drawing/2014/main" id="{E7C42B2B-DF3C-44D8-9A80-9C01DB53B3E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1" name="Freihandform: Form 4410">
              <a:extLst>
                <a:ext uri="{FF2B5EF4-FFF2-40B4-BE49-F238E27FC236}">
                  <a16:creationId xmlns:a16="http://schemas.microsoft.com/office/drawing/2014/main" id="{23F7DCAE-E34E-4A1E-81B8-BAF6912F1EA7}"/>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2" name="Freihandform: Form 4411">
              <a:extLst>
                <a:ext uri="{FF2B5EF4-FFF2-40B4-BE49-F238E27FC236}">
                  <a16:creationId xmlns:a16="http://schemas.microsoft.com/office/drawing/2014/main" id="{C51168CC-3285-4936-B7EB-974CEA6B36E5}"/>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3" name="Freihandform: Form 4412">
              <a:extLst>
                <a:ext uri="{FF2B5EF4-FFF2-40B4-BE49-F238E27FC236}">
                  <a16:creationId xmlns:a16="http://schemas.microsoft.com/office/drawing/2014/main" id="{D96BE0B1-A5A0-4010-AC1F-EE4C628D35D0}"/>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4" name="Freihandform: Form 4413">
              <a:extLst>
                <a:ext uri="{FF2B5EF4-FFF2-40B4-BE49-F238E27FC236}">
                  <a16:creationId xmlns:a16="http://schemas.microsoft.com/office/drawing/2014/main" id="{1C0513A5-1327-43C7-85E8-E21A9408B96D}"/>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5" name="Freihandform: Form 4414">
              <a:extLst>
                <a:ext uri="{FF2B5EF4-FFF2-40B4-BE49-F238E27FC236}">
                  <a16:creationId xmlns:a16="http://schemas.microsoft.com/office/drawing/2014/main" id="{E99ABF00-12E6-4B7D-B0F5-C0026777AAF2}"/>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6" name="Freihandform: Form 4415">
              <a:extLst>
                <a:ext uri="{FF2B5EF4-FFF2-40B4-BE49-F238E27FC236}">
                  <a16:creationId xmlns:a16="http://schemas.microsoft.com/office/drawing/2014/main" id="{90CDF105-EE72-488F-A1E8-0A288688C181}"/>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7" name="Freihandform: Form 4416">
              <a:extLst>
                <a:ext uri="{FF2B5EF4-FFF2-40B4-BE49-F238E27FC236}">
                  <a16:creationId xmlns:a16="http://schemas.microsoft.com/office/drawing/2014/main" id="{0262CE09-B7C2-462B-A0D5-5E6A206130D5}"/>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8" name="Freihandform: Form 4417">
              <a:extLst>
                <a:ext uri="{FF2B5EF4-FFF2-40B4-BE49-F238E27FC236}">
                  <a16:creationId xmlns:a16="http://schemas.microsoft.com/office/drawing/2014/main" id="{54654AB6-A41C-4EE5-8A39-4F35EE775283}"/>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9" name="Freihandform: Form 4418">
              <a:extLst>
                <a:ext uri="{FF2B5EF4-FFF2-40B4-BE49-F238E27FC236}">
                  <a16:creationId xmlns:a16="http://schemas.microsoft.com/office/drawing/2014/main" id="{FA1FC94D-FEF0-4FC7-A990-012C2D16A774}"/>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20" name="Freihandform: Form 4419">
              <a:extLst>
                <a:ext uri="{FF2B5EF4-FFF2-40B4-BE49-F238E27FC236}">
                  <a16:creationId xmlns:a16="http://schemas.microsoft.com/office/drawing/2014/main" id="{0AFC7B93-729A-4EB5-9E80-85BDE52A4B12}"/>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1" name="Freihandform: Form 4420">
              <a:extLst>
                <a:ext uri="{FF2B5EF4-FFF2-40B4-BE49-F238E27FC236}">
                  <a16:creationId xmlns:a16="http://schemas.microsoft.com/office/drawing/2014/main" id="{3019EE4C-893C-4B58-8D65-4A86410DA404}"/>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2" name="Freihandform: Form 4421">
              <a:extLst>
                <a:ext uri="{FF2B5EF4-FFF2-40B4-BE49-F238E27FC236}">
                  <a16:creationId xmlns:a16="http://schemas.microsoft.com/office/drawing/2014/main" id="{47F2E8D7-8212-47FF-B71C-7C45FC54B2E6}"/>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3" name="Freihandform: Form 4422">
              <a:extLst>
                <a:ext uri="{FF2B5EF4-FFF2-40B4-BE49-F238E27FC236}">
                  <a16:creationId xmlns:a16="http://schemas.microsoft.com/office/drawing/2014/main" id="{1F51A6C5-EA31-4D2F-8569-426309073CB4}"/>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4" name="Freihandform: Form 4423">
              <a:extLst>
                <a:ext uri="{FF2B5EF4-FFF2-40B4-BE49-F238E27FC236}">
                  <a16:creationId xmlns:a16="http://schemas.microsoft.com/office/drawing/2014/main" id="{E3BA4004-4E18-41DE-BFB9-A9F628C4DB07}"/>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5" name="Freihandform: Form 4424">
              <a:extLst>
                <a:ext uri="{FF2B5EF4-FFF2-40B4-BE49-F238E27FC236}">
                  <a16:creationId xmlns:a16="http://schemas.microsoft.com/office/drawing/2014/main" id="{627F8771-F9F2-48CE-B308-A99BFEBCE457}"/>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6" name="Freihandform: Form 4425">
              <a:extLst>
                <a:ext uri="{FF2B5EF4-FFF2-40B4-BE49-F238E27FC236}">
                  <a16:creationId xmlns:a16="http://schemas.microsoft.com/office/drawing/2014/main" id="{EC1E477D-F1FD-4591-B683-249433BD4651}"/>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7" name="Freihandform: Form 4426">
              <a:extLst>
                <a:ext uri="{FF2B5EF4-FFF2-40B4-BE49-F238E27FC236}">
                  <a16:creationId xmlns:a16="http://schemas.microsoft.com/office/drawing/2014/main" id="{F2BBDF8D-9AD3-4ED1-84D4-C04B403A0378}"/>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8" name="Freihandform: Form 4427">
              <a:extLst>
                <a:ext uri="{FF2B5EF4-FFF2-40B4-BE49-F238E27FC236}">
                  <a16:creationId xmlns:a16="http://schemas.microsoft.com/office/drawing/2014/main" id="{2B27A483-56AB-48B7-9A71-C71DA08865B9}"/>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9" name="Freihandform: Form 4428">
              <a:extLst>
                <a:ext uri="{FF2B5EF4-FFF2-40B4-BE49-F238E27FC236}">
                  <a16:creationId xmlns:a16="http://schemas.microsoft.com/office/drawing/2014/main" id="{AE3D73B7-F232-498D-BAF7-58921EB569B2}"/>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0" name="Freihandform: Form 4429">
              <a:extLst>
                <a:ext uri="{FF2B5EF4-FFF2-40B4-BE49-F238E27FC236}">
                  <a16:creationId xmlns:a16="http://schemas.microsoft.com/office/drawing/2014/main" id="{D6CA2EED-E97F-4C67-A049-235D16089DA8}"/>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1" name="Freihandform: Form 4430">
              <a:extLst>
                <a:ext uri="{FF2B5EF4-FFF2-40B4-BE49-F238E27FC236}">
                  <a16:creationId xmlns:a16="http://schemas.microsoft.com/office/drawing/2014/main" id="{D3D8BDB1-9919-4551-91FA-89CE434E5C2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2" name="Freihandform: Form 4431">
              <a:extLst>
                <a:ext uri="{FF2B5EF4-FFF2-40B4-BE49-F238E27FC236}">
                  <a16:creationId xmlns:a16="http://schemas.microsoft.com/office/drawing/2014/main" id="{341B4E0C-9F7B-4444-899C-BF9F88C3061E}"/>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3" name="Freihandform: Form 4432">
              <a:extLst>
                <a:ext uri="{FF2B5EF4-FFF2-40B4-BE49-F238E27FC236}">
                  <a16:creationId xmlns:a16="http://schemas.microsoft.com/office/drawing/2014/main" id="{E211B3C5-FF1E-4F55-B3AB-A7028D91AAF3}"/>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4" name="Freihandform: Form 4433">
              <a:extLst>
                <a:ext uri="{FF2B5EF4-FFF2-40B4-BE49-F238E27FC236}">
                  <a16:creationId xmlns:a16="http://schemas.microsoft.com/office/drawing/2014/main" id="{F3FA91CB-8BE2-479D-AF3E-47110409A088}"/>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5" name="Freihandform: Form 4434">
              <a:extLst>
                <a:ext uri="{FF2B5EF4-FFF2-40B4-BE49-F238E27FC236}">
                  <a16:creationId xmlns:a16="http://schemas.microsoft.com/office/drawing/2014/main" id="{F51EE522-CEDD-40D4-92E1-2D6847ADD405}"/>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6" name="Freihandform: Form 4435">
              <a:extLst>
                <a:ext uri="{FF2B5EF4-FFF2-40B4-BE49-F238E27FC236}">
                  <a16:creationId xmlns:a16="http://schemas.microsoft.com/office/drawing/2014/main" id="{FCDA3038-DD97-43A2-873C-3AE5A6ADDE4D}"/>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7" name="Freihandform: Form 4436">
              <a:extLst>
                <a:ext uri="{FF2B5EF4-FFF2-40B4-BE49-F238E27FC236}">
                  <a16:creationId xmlns:a16="http://schemas.microsoft.com/office/drawing/2014/main" id="{109ED190-88B9-43B0-BE34-24DDF812AB80}"/>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8" name="Freihandform: Form 4437">
              <a:extLst>
                <a:ext uri="{FF2B5EF4-FFF2-40B4-BE49-F238E27FC236}">
                  <a16:creationId xmlns:a16="http://schemas.microsoft.com/office/drawing/2014/main" id="{B796C5E1-0DF0-4554-982A-673038023FBB}"/>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9" name="Freihandform: Form 4438">
              <a:extLst>
                <a:ext uri="{FF2B5EF4-FFF2-40B4-BE49-F238E27FC236}">
                  <a16:creationId xmlns:a16="http://schemas.microsoft.com/office/drawing/2014/main" id="{0F357EBD-D4FB-4B33-BE8C-312E6EB697DF}"/>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0" name="Freihandform: Form 4439">
              <a:extLst>
                <a:ext uri="{FF2B5EF4-FFF2-40B4-BE49-F238E27FC236}">
                  <a16:creationId xmlns:a16="http://schemas.microsoft.com/office/drawing/2014/main" id="{8F090195-F84A-424C-A6CD-A8A32DF1C23D}"/>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1" name="Freihandform: Form 4440">
              <a:extLst>
                <a:ext uri="{FF2B5EF4-FFF2-40B4-BE49-F238E27FC236}">
                  <a16:creationId xmlns:a16="http://schemas.microsoft.com/office/drawing/2014/main" id="{123D4C5A-E80C-49E0-B89D-7413019971E2}"/>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2" name="Freihandform: Form 4441">
              <a:extLst>
                <a:ext uri="{FF2B5EF4-FFF2-40B4-BE49-F238E27FC236}">
                  <a16:creationId xmlns:a16="http://schemas.microsoft.com/office/drawing/2014/main" id="{98164D09-B430-4F1D-A20C-14EDC6F14D8D}"/>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3" name="Freihandform: Form 4442">
              <a:extLst>
                <a:ext uri="{FF2B5EF4-FFF2-40B4-BE49-F238E27FC236}">
                  <a16:creationId xmlns:a16="http://schemas.microsoft.com/office/drawing/2014/main" id="{6613E4C9-759D-404F-BCF7-2D03E1D9C752}"/>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4" name="Freihandform: Form 4443">
              <a:extLst>
                <a:ext uri="{FF2B5EF4-FFF2-40B4-BE49-F238E27FC236}">
                  <a16:creationId xmlns:a16="http://schemas.microsoft.com/office/drawing/2014/main" id="{EDD737F4-0A9B-44CE-A379-A5DB70A237DD}"/>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5" name="Freihandform: Form 4444">
              <a:extLst>
                <a:ext uri="{FF2B5EF4-FFF2-40B4-BE49-F238E27FC236}">
                  <a16:creationId xmlns:a16="http://schemas.microsoft.com/office/drawing/2014/main" id="{2D2C0726-3403-4120-BB22-C8223EA3DC48}"/>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6" name="Freihandform: Form 4445">
              <a:extLst>
                <a:ext uri="{FF2B5EF4-FFF2-40B4-BE49-F238E27FC236}">
                  <a16:creationId xmlns:a16="http://schemas.microsoft.com/office/drawing/2014/main" id="{2DD87582-715C-45C8-B43A-523467850E76}"/>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7" name="Freihandform: Form 4446">
              <a:extLst>
                <a:ext uri="{FF2B5EF4-FFF2-40B4-BE49-F238E27FC236}">
                  <a16:creationId xmlns:a16="http://schemas.microsoft.com/office/drawing/2014/main" id="{FBFA6FFB-4DA2-4070-9D1F-2CE852984128}"/>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8" name="Freihandform: Form 4447">
              <a:extLst>
                <a:ext uri="{FF2B5EF4-FFF2-40B4-BE49-F238E27FC236}">
                  <a16:creationId xmlns:a16="http://schemas.microsoft.com/office/drawing/2014/main" id="{EA0838A0-9BCA-4E9E-A27A-CE6ECD285572}"/>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9" name="Freihandform: Form 4448">
              <a:extLst>
                <a:ext uri="{FF2B5EF4-FFF2-40B4-BE49-F238E27FC236}">
                  <a16:creationId xmlns:a16="http://schemas.microsoft.com/office/drawing/2014/main" id="{9E49ECEF-44B4-49D5-AB63-C9E4C4646E7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0" name="Freihandform: Form 4449">
              <a:extLst>
                <a:ext uri="{FF2B5EF4-FFF2-40B4-BE49-F238E27FC236}">
                  <a16:creationId xmlns:a16="http://schemas.microsoft.com/office/drawing/2014/main" id="{EB03B459-D0A4-4370-A5E1-581DE9C11767}"/>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1" name="Freihandform: Form 4450">
              <a:extLst>
                <a:ext uri="{FF2B5EF4-FFF2-40B4-BE49-F238E27FC236}">
                  <a16:creationId xmlns:a16="http://schemas.microsoft.com/office/drawing/2014/main" id="{BF879553-C8A7-4923-852D-2EEF5243C17C}"/>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452" name="Freihandform: Form 4451">
              <a:extLst>
                <a:ext uri="{FF2B5EF4-FFF2-40B4-BE49-F238E27FC236}">
                  <a16:creationId xmlns:a16="http://schemas.microsoft.com/office/drawing/2014/main" id="{E90D1948-456E-48C4-AB73-2229775FD5A9}"/>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3" name="Freihandform: Form 4452">
              <a:extLst>
                <a:ext uri="{FF2B5EF4-FFF2-40B4-BE49-F238E27FC236}">
                  <a16:creationId xmlns:a16="http://schemas.microsoft.com/office/drawing/2014/main" id="{FCC3EA74-D78E-46B2-B70C-4E6DA2A5D16D}"/>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4" name="Freihandform: Form 4453">
              <a:extLst>
                <a:ext uri="{FF2B5EF4-FFF2-40B4-BE49-F238E27FC236}">
                  <a16:creationId xmlns:a16="http://schemas.microsoft.com/office/drawing/2014/main" id="{22AE6F95-A877-4CA2-B84E-F7DDFF0DB852}"/>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5" name="Freihandform: Form 4454">
              <a:extLst>
                <a:ext uri="{FF2B5EF4-FFF2-40B4-BE49-F238E27FC236}">
                  <a16:creationId xmlns:a16="http://schemas.microsoft.com/office/drawing/2014/main" id="{5F5AF857-FF3F-4AEC-A669-39631D28176D}"/>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6" name="Freihandform: Form 4455">
              <a:extLst>
                <a:ext uri="{FF2B5EF4-FFF2-40B4-BE49-F238E27FC236}">
                  <a16:creationId xmlns:a16="http://schemas.microsoft.com/office/drawing/2014/main" id="{4F5690CB-D1BD-47E2-9CB8-13B03B2D11D1}"/>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7" name="Freihandform: Form 4456">
              <a:extLst>
                <a:ext uri="{FF2B5EF4-FFF2-40B4-BE49-F238E27FC236}">
                  <a16:creationId xmlns:a16="http://schemas.microsoft.com/office/drawing/2014/main" id="{B0FA1582-B0B3-41F5-851D-2D8F755B4085}"/>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8" name="Freihandform: Form 4457">
              <a:extLst>
                <a:ext uri="{FF2B5EF4-FFF2-40B4-BE49-F238E27FC236}">
                  <a16:creationId xmlns:a16="http://schemas.microsoft.com/office/drawing/2014/main" id="{2BC9F9A5-82E6-4861-B035-0E91FD295728}"/>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459" name="Freihandform: Form 4458">
              <a:extLst>
                <a:ext uri="{FF2B5EF4-FFF2-40B4-BE49-F238E27FC236}">
                  <a16:creationId xmlns:a16="http://schemas.microsoft.com/office/drawing/2014/main" id="{B9B9BC0B-D8CF-4560-B069-77A47BE03950}"/>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0" name="Freihandform: Form 4459">
              <a:extLst>
                <a:ext uri="{FF2B5EF4-FFF2-40B4-BE49-F238E27FC236}">
                  <a16:creationId xmlns:a16="http://schemas.microsoft.com/office/drawing/2014/main" id="{BA2D3628-7003-48AD-A4B4-03BEFAA096E8}"/>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1" name="Freihandform: Form 4460">
              <a:extLst>
                <a:ext uri="{FF2B5EF4-FFF2-40B4-BE49-F238E27FC236}">
                  <a16:creationId xmlns:a16="http://schemas.microsoft.com/office/drawing/2014/main" id="{78B78B32-337A-4FE3-BC7A-9E56C3DB7940}"/>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2" name="Freihandform: Form 4461">
              <a:extLst>
                <a:ext uri="{FF2B5EF4-FFF2-40B4-BE49-F238E27FC236}">
                  <a16:creationId xmlns:a16="http://schemas.microsoft.com/office/drawing/2014/main" id="{382A565C-E515-4B2B-849C-3B869ADD68ED}"/>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3" name="Freihandform: Form 4462">
              <a:extLst>
                <a:ext uri="{FF2B5EF4-FFF2-40B4-BE49-F238E27FC236}">
                  <a16:creationId xmlns:a16="http://schemas.microsoft.com/office/drawing/2014/main" id="{C8C3EDF3-53A0-4E6D-AE32-61E1C24A8AF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464" name="Freihandform: Form 4463">
              <a:extLst>
                <a:ext uri="{FF2B5EF4-FFF2-40B4-BE49-F238E27FC236}">
                  <a16:creationId xmlns:a16="http://schemas.microsoft.com/office/drawing/2014/main" id="{8BF239B6-A4F5-4C2D-89FB-D5115656F6B4}"/>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5" name="Freihandform: Form 4464">
              <a:extLst>
                <a:ext uri="{FF2B5EF4-FFF2-40B4-BE49-F238E27FC236}">
                  <a16:creationId xmlns:a16="http://schemas.microsoft.com/office/drawing/2014/main" id="{2101CF69-FD1D-4897-8650-47DDBD79F661}"/>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6" name="Freihandform: Form 4465">
              <a:extLst>
                <a:ext uri="{FF2B5EF4-FFF2-40B4-BE49-F238E27FC236}">
                  <a16:creationId xmlns:a16="http://schemas.microsoft.com/office/drawing/2014/main" id="{0C0B695C-9A49-4738-8485-68542C15E39F}"/>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7" name="Freihandform: Form 4466">
              <a:extLst>
                <a:ext uri="{FF2B5EF4-FFF2-40B4-BE49-F238E27FC236}">
                  <a16:creationId xmlns:a16="http://schemas.microsoft.com/office/drawing/2014/main" id="{5D9AF420-B388-4BF8-8F8D-6D7595D7444C}"/>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8" name="Freihandform: Form 4467">
              <a:extLst>
                <a:ext uri="{FF2B5EF4-FFF2-40B4-BE49-F238E27FC236}">
                  <a16:creationId xmlns:a16="http://schemas.microsoft.com/office/drawing/2014/main" id="{F5418E94-0E55-4208-9F29-012D23966F54}"/>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9" name="Freihandform: Form 4468">
              <a:extLst>
                <a:ext uri="{FF2B5EF4-FFF2-40B4-BE49-F238E27FC236}">
                  <a16:creationId xmlns:a16="http://schemas.microsoft.com/office/drawing/2014/main" id="{B44C5162-55E2-4D5C-9843-EA9774DC1D10}"/>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70" name="Freihandform: Form 4469">
              <a:extLst>
                <a:ext uri="{FF2B5EF4-FFF2-40B4-BE49-F238E27FC236}">
                  <a16:creationId xmlns:a16="http://schemas.microsoft.com/office/drawing/2014/main" id="{E581B5AE-6173-4E62-A63B-7F5C0D94E359}"/>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1" name="Freihandform: Form 4470">
              <a:extLst>
                <a:ext uri="{FF2B5EF4-FFF2-40B4-BE49-F238E27FC236}">
                  <a16:creationId xmlns:a16="http://schemas.microsoft.com/office/drawing/2014/main" id="{B0E604BC-A626-4EA5-B59A-7AF74ED2F51A}"/>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2" name="Freihandform: Form 4471">
              <a:extLst>
                <a:ext uri="{FF2B5EF4-FFF2-40B4-BE49-F238E27FC236}">
                  <a16:creationId xmlns:a16="http://schemas.microsoft.com/office/drawing/2014/main" id="{0088E563-D02F-4B2F-A70E-2957783ECEF1}"/>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3" name="Freihandform: Form 4472">
              <a:extLst>
                <a:ext uri="{FF2B5EF4-FFF2-40B4-BE49-F238E27FC236}">
                  <a16:creationId xmlns:a16="http://schemas.microsoft.com/office/drawing/2014/main" id="{0D2FFF79-DEAA-4928-809E-2CF98415C5A1}"/>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4" name="Freihandform: Form 4473">
              <a:extLst>
                <a:ext uri="{FF2B5EF4-FFF2-40B4-BE49-F238E27FC236}">
                  <a16:creationId xmlns:a16="http://schemas.microsoft.com/office/drawing/2014/main" id="{FA54C2E3-FBBC-4043-9344-B97BDB19E0C8}"/>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75" name="Freihandform: Form 4474">
              <a:extLst>
                <a:ext uri="{FF2B5EF4-FFF2-40B4-BE49-F238E27FC236}">
                  <a16:creationId xmlns:a16="http://schemas.microsoft.com/office/drawing/2014/main" id="{3670BA29-296E-4394-93B0-A567A464CEA0}"/>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6" name="Freihandform: Form 4475">
              <a:extLst>
                <a:ext uri="{FF2B5EF4-FFF2-40B4-BE49-F238E27FC236}">
                  <a16:creationId xmlns:a16="http://schemas.microsoft.com/office/drawing/2014/main" id="{25F272E7-A52D-4A02-B86B-197D5E17DC69}"/>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7" name="Freihandform: Form 4476">
              <a:extLst>
                <a:ext uri="{FF2B5EF4-FFF2-40B4-BE49-F238E27FC236}">
                  <a16:creationId xmlns:a16="http://schemas.microsoft.com/office/drawing/2014/main" id="{6FEDF645-A264-4578-96EF-5FDA5503BA03}"/>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8" name="Freihandform: Form 4477">
              <a:extLst>
                <a:ext uri="{FF2B5EF4-FFF2-40B4-BE49-F238E27FC236}">
                  <a16:creationId xmlns:a16="http://schemas.microsoft.com/office/drawing/2014/main" id="{34B19612-02BE-4FE4-9F29-06692DCA5C33}"/>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9" name="Freihandform: Form 4478">
              <a:extLst>
                <a:ext uri="{FF2B5EF4-FFF2-40B4-BE49-F238E27FC236}">
                  <a16:creationId xmlns:a16="http://schemas.microsoft.com/office/drawing/2014/main" id="{07BFFF21-A3CC-4B70-9B02-EAA15297B30F}"/>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0" name="Freihandform: Form 4479">
              <a:extLst>
                <a:ext uri="{FF2B5EF4-FFF2-40B4-BE49-F238E27FC236}">
                  <a16:creationId xmlns:a16="http://schemas.microsoft.com/office/drawing/2014/main" id="{CCA007F7-AE45-411A-AF8C-28D1C769D178}"/>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1" name="Freihandform: Form 4480">
              <a:extLst>
                <a:ext uri="{FF2B5EF4-FFF2-40B4-BE49-F238E27FC236}">
                  <a16:creationId xmlns:a16="http://schemas.microsoft.com/office/drawing/2014/main" id="{191804E1-7C41-412E-A1C4-AD6D240FECA0}"/>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2" name="Freihandform: Form 4481">
              <a:extLst>
                <a:ext uri="{FF2B5EF4-FFF2-40B4-BE49-F238E27FC236}">
                  <a16:creationId xmlns:a16="http://schemas.microsoft.com/office/drawing/2014/main" id="{56316E8F-F4C8-4018-A30B-39B65933F1EC}"/>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3" name="Freihandform: Form 4482">
              <a:extLst>
                <a:ext uri="{FF2B5EF4-FFF2-40B4-BE49-F238E27FC236}">
                  <a16:creationId xmlns:a16="http://schemas.microsoft.com/office/drawing/2014/main" id="{1699C47F-7601-4712-A84D-72FECB84125B}"/>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84" name="Freihandform: Form 4483">
              <a:extLst>
                <a:ext uri="{FF2B5EF4-FFF2-40B4-BE49-F238E27FC236}">
                  <a16:creationId xmlns:a16="http://schemas.microsoft.com/office/drawing/2014/main" id="{E06ABA84-62EA-4ED4-93DA-C9EB1071F863}"/>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5" name="Freihandform: Form 4484">
              <a:extLst>
                <a:ext uri="{FF2B5EF4-FFF2-40B4-BE49-F238E27FC236}">
                  <a16:creationId xmlns:a16="http://schemas.microsoft.com/office/drawing/2014/main" id="{6BF8845C-B015-4F81-A0C2-E6A041FC10D8}"/>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6" name="Freihandform: Form 4485">
              <a:extLst>
                <a:ext uri="{FF2B5EF4-FFF2-40B4-BE49-F238E27FC236}">
                  <a16:creationId xmlns:a16="http://schemas.microsoft.com/office/drawing/2014/main" id="{DFAA3B76-3DA1-4B46-AA1F-AE8B0AFF509A}"/>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7" name="Freihandform: Form 4486">
              <a:extLst>
                <a:ext uri="{FF2B5EF4-FFF2-40B4-BE49-F238E27FC236}">
                  <a16:creationId xmlns:a16="http://schemas.microsoft.com/office/drawing/2014/main" id="{69B43B7D-1064-4B38-A935-7A372C1FAA00}"/>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8" name="Freihandform: Form 4487">
              <a:extLst>
                <a:ext uri="{FF2B5EF4-FFF2-40B4-BE49-F238E27FC236}">
                  <a16:creationId xmlns:a16="http://schemas.microsoft.com/office/drawing/2014/main" id="{6804D0B8-3616-42B3-AD20-1071692673D4}"/>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9" name="Freihandform: Form 4488">
              <a:extLst>
                <a:ext uri="{FF2B5EF4-FFF2-40B4-BE49-F238E27FC236}">
                  <a16:creationId xmlns:a16="http://schemas.microsoft.com/office/drawing/2014/main" id="{6FE9675C-A62C-4F47-B8D2-08C10388E325}"/>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0" name="Freihandform: Form 4489">
              <a:extLst>
                <a:ext uri="{FF2B5EF4-FFF2-40B4-BE49-F238E27FC236}">
                  <a16:creationId xmlns:a16="http://schemas.microsoft.com/office/drawing/2014/main" id="{5B3752A0-7D4D-4B23-901B-1050723B3E74}"/>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1" name="Freihandform: Form 4490">
              <a:extLst>
                <a:ext uri="{FF2B5EF4-FFF2-40B4-BE49-F238E27FC236}">
                  <a16:creationId xmlns:a16="http://schemas.microsoft.com/office/drawing/2014/main" id="{7C88EDBF-2A2C-461B-9CDD-433D107D0587}"/>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2" name="Freihandform: Form 4491">
              <a:extLst>
                <a:ext uri="{FF2B5EF4-FFF2-40B4-BE49-F238E27FC236}">
                  <a16:creationId xmlns:a16="http://schemas.microsoft.com/office/drawing/2014/main" id="{25DDD262-F6F3-4201-9582-77AC3482F00D}"/>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93" name="Freihandform: Form 4492">
              <a:extLst>
                <a:ext uri="{FF2B5EF4-FFF2-40B4-BE49-F238E27FC236}">
                  <a16:creationId xmlns:a16="http://schemas.microsoft.com/office/drawing/2014/main" id="{1B34C937-751D-4392-B1B0-5078DE5A9DF6}"/>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4" name="Freihandform: Form 4493">
              <a:extLst>
                <a:ext uri="{FF2B5EF4-FFF2-40B4-BE49-F238E27FC236}">
                  <a16:creationId xmlns:a16="http://schemas.microsoft.com/office/drawing/2014/main" id="{5892BC61-A2B5-4F2B-81FE-81BA480D86C9}"/>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5" name="Freihandform: Form 4494">
              <a:extLst>
                <a:ext uri="{FF2B5EF4-FFF2-40B4-BE49-F238E27FC236}">
                  <a16:creationId xmlns:a16="http://schemas.microsoft.com/office/drawing/2014/main" id="{79741A6D-2058-4484-9081-12E2A1A62BE3}"/>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6" name="Freihandform: Form 4495">
              <a:extLst>
                <a:ext uri="{FF2B5EF4-FFF2-40B4-BE49-F238E27FC236}">
                  <a16:creationId xmlns:a16="http://schemas.microsoft.com/office/drawing/2014/main" id="{8A53A2CF-01C8-44A7-B9A9-34535567B437}"/>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497" name="Freihandform: Form 4496">
              <a:extLst>
                <a:ext uri="{FF2B5EF4-FFF2-40B4-BE49-F238E27FC236}">
                  <a16:creationId xmlns:a16="http://schemas.microsoft.com/office/drawing/2014/main" id="{9AB084E9-7655-43F9-A579-4D1E49413EAC}"/>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8" name="Freihandform: Form 4497">
              <a:extLst>
                <a:ext uri="{FF2B5EF4-FFF2-40B4-BE49-F238E27FC236}">
                  <a16:creationId xmlns:a16="http://schemas.microsoft.com/office/drawing/2014/main" id="{FDE583FB-3EF8-46B5-903E-816BB3C82684}"/>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9" name="Freihandform: Form 4498">
              <a:extLst>
                <a:ext uri="{FF2B5EF4-FFF2-40B4-BE49-F238E27FC236}">
                  <a16:creationId xmlns:a16="http://schemas.microsoft.com/office/drawing/2014/main" id="{2B938BAC-19CF-477B-8428-C1B146DDC23A}"/>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0" name="Freihandform: Form 4499">
              <a:extLst>
                <a:ext uri="{FF2B5EF4-FFF2-40B4-BE49-F238E27FC236}">
                  <a16:creationId xmlns:a16="http://schemas.microsoft.com/office/drawing/2014/main" id="{1E036D17-A669-4A4F-8461-4F2DBD8A7546}"/>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1" name="Freihandform: Form 4500">
              <a:extLst>
                <a:ext uri="{FF2B5EF4-FFF2-40B4-BE49-F238E27FC236}">
                  <a16:creationId xmlns:a16="http://schemas.microsoft.com/office/drawing/2014/main" id="{9E8EB90D-B8C4-4700-80F8-FEF8B992CCCD}"/>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02" name="Freihandform: Form 4501">
              <a:extLst>
                <a:ext uri="{FF2B5EF4-FFF2-40B4-BE49-F238E27FC236}">
                  <a16:creationId xmlns:a16="http://schemas.microsoft.com/office/drawing/2014/main" id="{D984A594-6F5B-4243-B7B5-B0F3F34507F4}"/>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3" name="Freihandform: Form 4502">
              <a:extLst>
                <a:ext uri="{FF2B5EF4-FFF2-40B4-BE49-F238E27FC236}">
                  <a16:creationId xmlns:a16="http://schemas.microsoft.com/office/drawing/2014/main" id="{6F4AF881-2DEF-4A44-ADDC-54D28ADF9CF6}"/>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4" name="Freihandform: Form 4503">
              <a:extLst>
                <a:ext uri="{FF2B5EF4-FFF2-40B4-BE49-F238E27FC236}">
                  <a16:creationId xmlns:a16="http://schemas.microsoft.com/office/drawing/2014/main" id="{AEF4B4EE-654B-4810-BEFE-E9908EE3CF11}"/>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505" name="Freihandform: Form 4504">
              <a:extLst>
                <a:ext uri="{FF2B5EF4-FFF2-40B4-BE49-F238E27FC236}">
                  <a16:creationId xmlns:a16="http://schemas.microsoft.com/office/drawing/2014/main" id="{3DF9AEB4-5D47-437E-80E7-14F570272E52}"/>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6" name="Freihandform: Form 4505">
              <a:extLst>
                <a:ext uri="{FF2B5EF4-FFF2-40B4-BE49-F238E27FC236}">
                  <a16:creationId xmlns:a16="http://schemas.microsoft.com/office/drawing/2014/main" id="{EF6AA81C-5A97-4528-9941-E8CC2F416332}"/>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7" name="Freihandform: Form 4506">
              <a:extLst>
                <a:ext uri="{FF2B5EF4-FFF2-40B4-BE49-F238E27FC236}">
                  <a16:creationId xmlns:a16="http://schemas.microsoft.com/office/drawing/2014/main" id="{960860E7-6024-409A-A742-B651FFC2B0D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8" name="Freihandform: Form 4507">
              <a:extLst>
                <a:ext uri="{FF2B5EF4-FFF2-40B4-BE49-F238E27FC236}">
                  <a16:creationId xmlns:a16="http://schemas.microsoft.com/office/drawing/2014/main" id="{CFA496B5-9F9C-4BFF-9717-CD1B83836D76}"/>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9" name="Freihandform: Form 4508">
              <a:extLst>
                <a:ext uri="{FF2B5EF4-FFF2-40B4-BE49-F238E27FC236}">
                  <a16:creationId xmlns:a16="http://schemas.microsoft.com/office/drawing/2014/main" id="{AD9FE2D9-0F6B-4B5B-B8A4-580866C8D29C}"/>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510" name="Freihandform: Form 4509">
              <a:extLst>
                <a:ext uri="{FF2B5EF4-FFF2-40B4-BE49-F238E27FC236}">
                  <a16:creationId xmlns:a16="http://schemas.microsoft.com/office/drawing/2014/main" id="{A64C301B-792F-499B-A238-155CBF4976BE}"/>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11" name="Freihandform: Form 4510">
              <a:extLst>
                <a:ext uri="{FF2B5EF4-FFF2-40B4-BE49-F238E27FC236}">
                  <a16:creationId xmlns:a16="http://schemas.microsoft.com/office/drawing/2014/main" id="{C35A47F3-0EDB-4BC2-BD66-BB2BD678AD3D}"/>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2" name="Freihandform: Form 4511">
              <a:extLst>
                <a:ext uri="{FF2B5EF4-FFF2-40B4-BE49-F238E27FC236}">
                  <a16:creationId xmlns:a16="http://schemas.microsoft.com/office/drawing/2014/main" id="{ECA16CE5-992A-4A00-8F95-BF453DE72F87}"/>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3" name="Freihandform: Form 4512">
              <a:extLst>
                <a:ext uri="{FF2B5EF4-FFF2-40B4-BE49-F238E27FC236}">
                  <a16:creationId xmlns:a16="http://schemas.microsoft.com/office/drawing/2014/main" id="{42FEA830-9529-4A77-9151-ABB1594B730A}"/>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4" name="Freihandform: Form 4513">
              <a:extLst>
                <a:ext uri="{FF2B5EF4-FFF2-40B4-BE49-F238E27FC236}">
                  <a16:creationId xmlns:a16="http://schemas.microsoft.com/office/drawing/2014/main" id="{82654642-DA96-46DC-A480-4B8BA2B07E86}"/>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5" name="Freihandform: Form 4514">
              <a:extLst>
                <a:ext uri="{FF2B5EF4-FFF2-40B4-BE49-F238E27FC236}">
                  <a16:creationId xmlns:a16="http://schemas.microsoft.com/office/drawing/2014/main" id="{59F196C1-96C3-42D0-B274-0E2008EF4248}"/>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516" name="Freihandform: Form 4515">
              <a:extLst>
                <a:ext uri="{FF2B5EF4-FFF2-40B4-BE49-F238E27FC236}">
                  <a16:creationId xmlns:a16="http://schemas.microsoft.com/office/drawing/2014/main" id="{9BEE2E21-237C-494B-86C6-AEB51908A9FA}"/>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7" name="Freihandform: Form 4516">
              <a:extLst>
                <a:ext uri="{FF2B5EF4-FFF2-40B4-BE49-F238E27FC236}">
                  <a16:creationId xmlns:a16="http://schemas.microsoft.com/office/drawing/2014/main" id="{268CACA2-A109-45D4-B390-FFF83C3E8F9B}"/>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8" name="Freihandform: Form 4517">
              <a:extLst>
                <a:ext uri="{FF2B5EF4-FFF2-40B4-BE49-F238E27FC236}">
                  <a16:creationId xmlns:a16="http://schemas.microsoft.com/office/drawing/2014/main" id="{0737456F-97AC-44A7-BF0F-F689D60773D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19" name="Freihandform: Form 4518">
              <a:extLst>
                <a:ext uri="{FF2B5EF4-FFF2-40B4-BE49-F238E27FC236}">
                  <a16:creationId xmlns:a16="http://schemas.microsoft.com/office/drawing/2014/main" id="{5DF0409F-588A-4A01-AA67-610668208A94}"/>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0" name="Freihandform: Form 4519">
              <a:extLst>
                <a:ext uri="{FF2B5EF4-FFF2-40B4-BE49-F238E27FC236}">
                  <a16:creationId xmlns:a16="http://schemas.microsoft.com/office/drawing/2014/main" id="{67B4F2E1-D9CE-401E-822D-D5DD812B14F4}"/>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1" name="Freihandform: Form 4520">
              <a:extLst>
                <a:ext uri="{FF2B5EF4-FFF2-40B4-BE49-F238E27FC236}">
                  <a16:creationId xmlns:a16="http://schemas.microsoft.com/office/drawing/2014/main" id="{5E42D447-A1C8-4814-9D25-2E81C02E98DF}"/>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2" name="Freihandform: Form 4521">
              <a:extLst>
                <a:ext uri="{FF2B5EF4-FFF2-40B4-BE49-F238E27FC236}">
                  <a16:creationId xmlns:a16="http://schemas.microsoft.com/office/drawing/2014/main" id="{6EBDC744-3C53-458D-A31D-EC5F45F35345}"/>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3" name="Freihandform: Form 4522">
              <a:extLst>
                <a:ext uri="{FF2B5EF4-FFF2-40B4-BE49-F238E27FC236}">
                  <a16:creationId xmlns:a16="http://schemas.microsoft.com/office/drawing/2014/main" id="{DFD02BE1-D0EF-408B-897A-C42EA4CD4F0C}"/>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4" name="Freihandform: Form 4523">
              <a:extLst>
                <a:ext uri="{FF2B5EF4-FFF2-40B4-BE49-F238E27FC236}">
                  <a16:creationId xmlns:a16="http://schemas.microsoft.com/office/drawing/2014/main" id="{3FB302DF-6F61-4817-9469-C9BDCF3269BA}"/>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5" name="Freihandform: Form 4524">
              <a:extLst>
                <a:ext uri="{FF2B5EF4-FFF2-40B4-BE49-F238E27FC236}">
                  <a16:creationId xmlns:a16="http://schemas.microsoft.com/office/drawing/2014/main" id="{E012368D-375F-4140-8472-88B63EEBF5B4}"/>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6" name="Freihandform: Form 4525">
              <a:extLst>
                <a:ext uri="{FF2B5EF4-FFF2-40B4-BE49-F238E27FC236}">
                  <a16:creationId xmlns:a16="http://schemas.microsoft.com/office/drawing/2014/main" id="{E25C1620-1C35-4E34-B40A-4A47235C52E3}"/>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7" name="Freihandform: Form 4526">
              <a:extLst>
                <a:ext uri="{FF2B5EF4-FFF2-40B4-BE49-F238E27FC236}">
                  <a16:creationId xmlns:a16="http://schemas.microsoft.com/office/drawing/2014/main" id="{AC4DDAEB-8D7B-47E3-80B9-6AFA05CDCA9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8" name="Freihandform: Form 4527">
              <a:extLst>
                <a:ext uri="{FF2B5EF4-FFF2-40B4-BE49-F238E27FC236}">
                  <a16:creationId xmlns:a16="http://schemas.microsoft.com/office/drawing/2014/main" id="{7F723F64-3A5D-4319-81C1-E0D593C86770}"/>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9" name="Freihandform: Form 4528">
              <a:extLst>
                <a:ext uri="{FF2B5EF4-FFF2-40B4-BE49-F238E27FC236}">
                  <a16:creationId xmlns:a16="http://schemas.microsoft.com/office/drawing/2014/main" id="{94A96160-0795-4646-ACA7-9CC7F0A43D01}"/>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0" name="Freihandform: Form 4529">
              <a:extLst>
                <a:ext uri="{FF2B5EF4-FFF2-40B4-BE49-F238E27FC236}">
                  <a16:creationId xmlns:a16="http://schemas.microsoft.com/office/drawing/2014/main" id="{B91DBF76-0526-4FC6-B6FA-558728C3F963}"/>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1" name="Freihandform: Form 4530">
              <a:extLst>
                <a:ext uri="{FF2B5EF4-FFF2-40B4-BE49-F238E27FC236}">
                  <a16:creationId xmlns:a16="http://schemas.microsoft.com/office/drawing/2014/main" id="{418802F9-A2A1-436F-AA65-5EE8BB19316E}"/>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532" name="Freihandform: Form 4531">
              <a:extLst>
                <a:ext uri="{FF2B5EF4-FFF2-40B4-BE49-F238E27FC236}">
                  <a16:creationId xmlns:a16="http://schemas.microsoft.com/office/drawing/2014/main" id="{D32D4D2D-AA60-46E8-B085-C9AE531E43F9}"/>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3" name="Freihandform: Form 4532">
              <a:extLst>
                <a:ext uri="{FF2B5EF4-FFF2-40B4-BE49-F238E27FC236}">
                  <a16:creationId xmlns:a16="http://schemas.microsoft.com/office/drawing/2014/main" id="{9D76E48E-D87A-467A-9EE0-8ECA1CE6A9F4}"/>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4" name="Freihandform: Form 4533">
              <a:extLst>
                <a:ext uri="{FF2B5EF4-FFF2-40B4-BE49-F238E27FC236}">
                  <a16:creationId xmlns:a16="http://schemas.microsoft.com/office/drawing/2014/main" id="{BDA089E2-5B02-4404-8C8A-467F5D2968AE}"/>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5" name="Freihandform: Form 4534">
              <a:extLst>
                <a:ext uri="{FF2B5EF4-FFF2-40B4-BE49-F238E27FC236}">
                  <a16:creationId xmlns:a16="http://schemas.microsoft.com/office/drawing/2014/main" id="{C31D0157-4E72-4DED-B5C0-670970E99D7E}"/>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6" name="Freihandform: Form 4535">
              <a:extLst>
                <a:ext uri="{FF2B5EF4-FFF2-40B4-BE49-F238E27FC236}">
                  <a16:creationId xmlns:a16="http://schemas.microsoft.com/office/drawing/2014/main" id="{C2808BB0-25A6-462F-A16E-5FFE1E75B6DE}"/>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537" name="Freihandform: Form 4536">
              <a:extLst>
                <a:ext uri="{FF2B5EF4-FFF2-40B4-BE49-F238E27FC236}">
                  <a16:creationId xmlns:a16="http://schemas.microsoft.com/office/drawing/2014/main" id="{2B52BF17-163E-43E8-B0C7-30A53B3A5489}"/>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8" name="Freihandform: Form 4537">
              <a:extLst>
                <a:ext uri="{FF2B5EF4-FFF2-40B4-BE49-F238E27FC236}">
                  <a16:creationId xmlns:a16="http://schemas.microsoft.com/office/drawing/2014/main" id="{CF81EC88-A9F1-4A51-B6DE-D18BC1BBD12A}"/>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39" name="Freihandform: Form 4538">
              <a:extLst>
                <a:ext uri="{FF2B5EF4-FFF2-40B4-BE49-F238E27FC236}">
                  <a16:creationId xmlns:a16="http://schemas.microsoft.com/office/drawing/2014/main" id="{DF039B0D-44EB-4444-A07C-572374065840}"/>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40" name="Freihandform: Form 4539">
              <a:extLst>
                <a:ext uri="{FF2B5EF4-FFF2-40B4-BE49-F238E27FC236}">
                  <a16:creationId xmlns:a16="http://schemas.microsoft.com/office/drawing/2014/main" id="{9C446A78-ED84-4E2C-9F4E-7EEC855BC393}"/>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541" name="Freihandform: Form 4540">
              <a:extLst>
                <a:ext uri="{FF2B5EF4-FFF2-40B4-BE49-F238E27FC236}">
                  <a16:creationId xmlns:a16="http://schemas.microsoft.com/office/drawing/2014/main" id="{C26DD287-B013-4BEB-AA6F-CB1BA0E6BE9F}"/>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542" name="Freihandform: Form 4541">
              <a:extLst>
                <a:ext uri="{FF2B5EF4-FFF2-40B4-BE49-F238E27FC236}">
                  <a16:creationId xmlns:a16="http://schemas.microsoft.com/office/drawing/2014/main" id="{C7EEEAFD-5802-447F-B37C-9597133933E0}"/>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543" name="Freihandform: Form 4542">
              <a:extLst>
                <a:ext uri="{FF2B5EF4-FFF2-40B4-BE49-F238E27FC236}">
                  <a16:creationId xmlns:a16="http://schemas.microsoft.com/office/drawing/2014/main" id="{46666F22-63ED-469A-9C96-B15DC123FE81}"/>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544" name="Freihandform: Form 4543">
              <a:extLst>
                <a:ext uri="{FF2B5EF4-FFF2-40B4-BE49-F238E27FC236}">
                  <a16:creationId xmlns:a16="http://schemas.microsoft.com/office/drawing/2014/main" id="{5AA10A17-E742-4AE1-8071-3F513883380C}"/>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545" name="Freihandform: Form 4544">
              <a:extLst>
                <a:ext uri="{FF2B5EF4-FFF2-40B4-BE49-F238E27FC236}">
                  <a16:creationId xmlns:a16="http://schemas.microsoft.com/office/drawing/2014/main" id="{234F3E00-EBEF-45E6-95E9-3BD1B2CD19D5}"/>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363" name="Diagramm 4362">
            <a:extLst>
              <a:ext uri="{FF2B5EF4-FFF2-40B4-BE49-F238E27FC236}">
                <a16:creationId xmlns:a16="http://schemas.microsoft.com/office/drawing/2014/main" id="{EFB7EA45-C02D-4B4A-BA5C-DD690EE46801}"/>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17</xdr:col>
      <xdr:colOff>119060</xdr:colOff>
      <xdr:row>14</xdr:row>
      <xdr:rowOff>250031</xdr:rowOff>
    </xdr:from>
    <xdr:to>
      <xdr:col>23</xdr:col>
      <xdr:colOff>178451</xdr:colOff>
      <xdr:row>30</xdr:row>
      <xdr:rowOff>231108</xdr:rowOff>
    </xdr:to>
    <xdr:grpSp>
      <xdr:nvGrpSpPr>
        <xdr:cNvPr id="4546" name="Gruppieren 4545">
          <a:extLst>
            <a:ext uri="{FF2B5EF4-FFF2-40B4-BE49-F238E27FC236}">
              <a16:creationId xmlns:a16="http://schemas.microsoft.com/office/drawing/2014/main" id="{394AB6BC-BC67-4F03-B8F0-34F34B6BCEB8}"/>
            </a:ext>
          </a:extLst>
        </xdr:cNvPr>
        <xdr:cNvGrpSpPr/>
      </xdr:nvGrpSpPr>
      <xdr:grpSpPr>
        <a:xfrm>
          <a:off x="3681410" y="3945731"/>
          <a:ext cx="1354791" cy="3695827"/>
          <a:chOff x="47625" y="3970734"/>
          <a:chExt cx="1351219" cy="3731546"/>
        </a:xfrm>
      </xdr:grpSpPr>
      <xdr:grpSp>
        <xdr:nvGrpSpPr>
          <xdr:cNvPr id="4547" name="Gruppieren 4546">
            <a:extLst>
              <a:ext uri="{FF2B5EF4-FFF2-40B4-BE49-F238E27FC236}">
                <a16:creationId xmlns:a16="http://schemas.microsoft.com/office/drawing/2014/main" id="{F4F6F6F0-EBAC-499D-9A2C-795264D8B701}"/>
              </a:ext>
            </a:extLst>
          </xdr:cNvPr>
          <xdr:cNvGrpSpPr>
            <a:grpSpLocks noChangeAspect="1"/>
          </xdr:cNvGrpSpPr>
        </xdr:nvGrpSpPr>
        <xdr:grpSpPr>
          <a:xfrm>
            <a:off x="88039" y="4035062"/>
            <a:ext cx="1273485" cy="3624151"/>
            <a:chOff x="8899072" y="2558143"/>
            <a:chExt cx="2311753" cy="6477735"/>
          </a:xfrm>
        </xdr:grpSpPr>
        <xdr:sp macro="" textlink="">
          <xdr:nvSpPr>
            <xdr:cNvPr id="4549" name="Freihandform: Form 4548">
              <a:extLst>
                <a:ext uri="{FF2B5EF4-FFF2-40B4-BE49-F238E27FC236}">
                  <a16:creationId xmlns:a16="http://schemas.microsoft.com/office/drawing/2014/main" id="{FCB10471-ECA2-4478-8BFB-3D8772644478}"/>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0" name="Freihandform: Form 4549">
              <a:extLst>
                <a:ext uri="{FF2B5EF4-FFF2-40B4-BE49-F238E27FC236}">
                  <a16:creationId xmlns:a16="http://schemas.microsoft.com/office/drawing/2014/main" id="{C8ED5B5E-62BE-46AF-A43F-4D7DABB27D71}"/>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1" name="Freihandform: Form 4550">
              <a:extLst>
                <a:ext uri="{FF2B5EF4-FFF2-40B4-BE49-F238E27FC236}">
                  <a16:creationId xmlns:a16="http://schemas.microsoft.com/office/drawing/2014/main" id="{A717F191-2401-4AFA-AD44-8AA5DE562391}"/>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2" name="Freihandform: Form 4551">
              <a:extLst>
                <a:ext uri="{FF2B5EF4-FFF2-40B4-BE49-F238E27FC236}">
                  <a16:creationId xmlns:a16="http://schemas.microsoft.com/office/drawing/2014/main" id="{4F6BB376-2FDB-40B7-B4AD-292B2B0932A0}"/>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3" name="Freihandform: Form 4552">
              <a:extLst>
                <a:ext uri="{FF2B5EF4-FFF2-40B4-BE49-F238E27FC236}">
                  <a16:creationId xmlns:a16="http://schemas.microsoft.com/office/drawing/2014/main" id="{27278149-8CFE-4106-8CE9-D08FC8FEDA0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4" name="Freihandform: Form 4553">
              <a:extLst>
                <a:ext uri="{FF2B5EF4-FFF2-40B4-BE49-F238E27FC236}">
                  <a16:creationId xmlns:a16="http://schemas.microsoft.com/office/drawing/2014/main" id="{3973626F-4A0B-453C-9A1A-1D2814B0C287}"/>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5" name="Freihandform: Form 4554">
              <a:extLst>
                <a:ext uri="{FF2B5EF4-FFF2-40B4-BE49-F238E27FC236}">
                  <a16:creationId xmlns:a16="http://schemas.microsoft.com/office/drawing/2014/main" id="{F39F345B-5A71-403B-9475-FE73077B0FB4}"/>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6" name="Freihandform: Form 4555">
              <a:extLst>
                <a:ext uri="{FF2B5EF4-FFF2-40B4-BE49-F238E27FC236}">
                  <a16:creationId xmlns:a16="http://schemas.microsoft.com/office/drawing/2014/main" id="{8E466840-23E6-4758-8FF2-A58429586431}"/>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7" name="Freihandform: Form 4556">
              <a:extLst>
                <a:ext uri="{FF2B5EF4-FFF2-40B4-BE49-F238E27FC236}">
                  <a16:creationId xmlns:a16="http://schemas.microsoft.com/office/drawing/2014/main" id="{9ECBD016-3CD7-4960-A224-BB8478E2E7B2}"/>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8" name="Freihandform: Form 4557">
              <a:extLst>
                <a:ext uri="{FF2B5EF4-FFF2-40B4-BE49-F238E27FC236}">
                  <a16:creationId xmlns:a16="http://schemas.microsoft.com/office/drawing/2014/main" id="{1B9D3768-6681-4821-AAEA-A75872B1036F}"/>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9" name="Freihandform: Form 4558">
              <a:extLst>
                <a:ext uri="{FF2B5EF4-FFF2-40B4-BE49-F238E27FC236}">
                  <a16:creationId xmlns:a16="http://schemas.microsoft.com/office/drawing/2014/main" id="{63ADE34C-1FC7-4F8E-B938-27EE439DB12F}"/>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0" name="Freihandform: Form 4559">
              <a:extLst>
                <a:ext uri="{FF2B5EF4-FFF2-40B4-BE49-F238E27FC236}">
                  <a16:creationId xmlns:a16="http://schemas.microsoft.com/office/drawing/2014/main" id="{E95F83AA-2A67-4D2E-829E-071C7829D07D}"/>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1" name="Freihandform: Form 4560">
              <a:extLst>
                <a:ext uri="{FF2B5EF4-FFF2-40B4-BE49-F238E27FC236}">
                  <a16:creationId xmlns:a16="http://schemas.microsoft.com/office/drawing/2014/main" id="{955B5939-6F77-4971-94C6-AF67C6F8CDC2}"/>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562" name="Freihandform: Form 4561">
              <a:extLst>
                <a:ext uri="{FF2B5EF4-FFF2-40B4-BE49-F238E27FC236}">
                  <a16:creationId xmlns:a16="http://schemas.microsoft.com/office/drawing/2014/main" id="{9E564C76-0E8E-4798-BB53-EE91E6E70535}"/>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3" name="Freihandform: Form 4562">
              <a:extLst>
                <a:ext uri="{FF2B5EF4-FFF2-40B4-BE49-F238E27FC236}">
                  <a16:creationId xmlns:a16="http://schemas.microsoft.com/office/drawing/2014/main" id="{9019ABB0-4EB1-4C41-BDF5-6FDEA4322815}"/>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564" name="Freihandform: Form 4563">
              <a:extLst>
                <a:ext uri="{FF2B5EF4-FFF2-40B4-BE49-F238E27FC236}">
                  <a16:creationId xmlns:a16="http://schemas.microsoft.com/office/drawing/2014/main" id="{A4A485FB-36D4-40E6-9C59-4E4534341B63}"/>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5" name="Freihandform: Form 4564">
              <a:extLst>
                <a:ext uri="{FF2B5EF4-FFF2-40B4-BE49-F238E27FC236}">
                  <a16:creationId xmlns:a16="http://schemas.microsoft.com/office/drawing/2014/main" id="{D83F35D9-93C3-4C33-B5FF-5D30D5901A43}"/>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6" name="Freihandform: Form 4565">
              <a:extLst>
                <a:ext uri="{FF2B5EF4-FFF2-40B4-BE49-F238E27FC236}">
                  <a16:creationId xmlns:a16="http://schemas.microsoft.com/office/drawing/2014/main" id="{31503F5C-E0AC-4780-AE0A-4FEBA8E46175}"/>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7" name="Freihandform: Form 4566">
              <a:extLst>
                <a:ext uri="{FF2B5EF4-FFF2-40B4-BE49-F238E27FC236}">
                  <a16:creationId xmlns:a16="http://schemas.microsoft.com/office/drawing/2014/main" id="{0C5E7E6B-EAD2-4A50-A87D-DDEE82ADCEEE}"/>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8" name="Freihandform: Form 4567">
              <a:extLst>
                <a:ext uri="{FF2B5EF4-FFF2-40B4-BE49-F238E27FC236}">
                  <a16:creationId xmlns:a16="http://schemas.microsoft.com/office/drawing/2014/main" id="{6B1E9646-CD76-43EC-BA16-053EDD172407}"/>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9" name="Freihandform: Form 4568">
              <a:extLst>
                <a:ext uri="{FF2B5EF4-FFF2-40B4-BE49-F238E27FC236}">
                  <a16:creationId xmlns:a16="http://schemas.microsoft.com/office/drawing/2014/main" id="{452BFED7-C1B9-4F98-A3A3-FCD28A08B444}"/>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70" name="Freihandform: Form 4569">
              <a:extLst>
                <a:ext uri="{FF2B5EF4-FFF2-40B4-BE49-F238E27FC236}">
                  <a16:creationId xmlns:a16="http://schemas.microsoft.com/office/drawing/2014/main" id="{1E2DD7C3-2238-4584-8298-864891672528}"/>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1" name="Freihandform: Form 4570">
              <a:extLst>
                <a:ext uri="{FF2B5EF4-FFF2-40B4-BE49-F238E27FC236}">
                  <a16:creationId xmlns:a16="http://schemas.microsoft.com/office/drawing/2014/main" id="{F3C98818-E7B5-4E50-806F-E1CA04123103}"/>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2" name="Freihandform: Form 4571">
              <a:extLst>
                <a:ext uri="{FF2B5EF4-FFF2-40B4-BE49-F238E27FC236}">
                  <a16:creationId xmlns:a16="http://schemas.microsoft.com/office/drawing/2014/main" id="{6A90224D-DDBC-41D7-B38E-50D72AA90D68}"/>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3" name="Freihandform: Form 4572">
              <a:extLst>
                <a:ext uri="{FF2B5EF4-FFF2-40B4-BE49-F238E27FC236}">
                  <a16:creationId xmlns:a16="http://schemas.microsoft.com/office/drawing/2014/main" id="{947DF7D3-B8E2-47B9-8CE7-E614EDDC6033}"/>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4" name="Freihandform: Form 4573">
              <a:extLst>
                <a:ext uri="{FF2B5EF4-FFF2-40B4-BE49-F238E27FC236}">
                  <a16:creationId xmlns:a16="http://schemas.microsoft.com/office/drawing/2014/main" id="{4AD811CF-6E80-4F10-AB24-493D25BF9EBB}"/>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75" name="Freihandform: Form 4574">
              <a:extLst>
                <a:ext uri="{FF2B5EF4-FFF2-40B4-BE49-F238E27FC236}">
                  <a16:creationId xmlns:a16="http://schemas.microsoft.com/office/drawing/2014/main" id="{7B14C353-8109-4382-96CA-5E0CE2AF2313}"/>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576" name="Freihandform: Form 4575">
              <a:extLst>
                <a:ext uri="{FF2B5EF4-FFF2-40B4-BE49-F238E27FC236}">
                  <a16:creationId xmlns:a16="http://schemas.microsoft.com/office/drawing/2014/main" id="{1DE8953B-0E3E-4841-9FFF-C6D6DB167088}"/>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577" name="Freihandform: Form 4576">
              <a:extLst>
                <a:ext uri="{FF2B5EF4-FFF2-40B4-BE49-F238E27FC236}">
                  <a16:creationId xmlns:a16="http://schemas.microsoft.com/office/drawing/2014/main" id="{48C95610-865D-464D-BBDC-99E78F76600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78" name="Freihandform: Form 4577">
              <a:extLst>
                <a:ext uri="{FF2B5EF4-FFF2-40B4-BE49-F238E27FC236}">
                  <a16:creationId xmlns:a16="http://schemas.microsoft.com/office/drawing/2014/main" id="{A91E1A1F-FF48-4451-AB0D-8E27AC4EA5B4}"/>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79" name="Freihandform: Form 4578">
              <a:extLst>
                <a:ext uri="{FF2B5EF4-FFF2-40B4-BE49-F238E27FC236}">
                  <a16:creationId xmlns:a16="http://schemas.microsoft.com/office/drawing/2014/main" id="{3017C7A5-6DA7-4F93-86D4-FBFF707AE906}"/>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0" name="Freihandform: Form 4579">
              <a:extLst>
                <a:ext uri="{FF2B5EF4-FFF2-40B4-BE49-F238E27FC236}">
                  <a16:creationId xmlns:a16="http://schemas.microsoft.com/office/drawing/2014/main" id="{8E8AA085-52B8-4B9E-BC1A-B4A5C0D8E969}"/>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1" name="Freihandform: Form 4580">
              <a:extLst>
                <a:ext uri="{FF2B5EF4-FFF2-40B4-BE49-F238E27FC236}">
                  <a16:creationId xmlns:a16="http://schemas.microsoft.com/office/drawing/2014/main" id="{89585AC9-F7EE-436A-B2A8-B10D9E874EDF}"/>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2" name="Freihandform: Form 4581">
              <a:extLst>
                <a:ext uri="{FF2B5EF4-FFF2-40B4-BE49-F238E27FC236}">
                  <a16:creationId xmlns:a16="http://schemas.microsoft.com/office/drawing/2014/main" id="{67E1AD52-8D9B-4DEA-BE4B-7B033EE4818D}"/>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3" name="Freihandform: Form 4582">
              <a:extLst>
                <a:ext uri="{FF2B5EF4-FFF2-40B4-BE49-F238E27FC236}">
                  <a16:creationId xmlns:a16="http://schemas.microsoft.com/office/drawing/2014/main" id="{E03DB1E3-13D4-4403-95B1-A979A7D4672F}"/>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4" name="Freihandform: Form 4583">
              <a:extLst>
                <a:ext uri="{FF2B5EF4-FFF2-40B4-BE49-F238E27FC236}">
                  <a16:creationId xmlns:a16="http://schemas.microsoft.com/office/drawing/2014/main" id="{1285023E-3250-4272-9CC3-F1EB33787F4C}"/>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585" name="Freihandform: Form 4584">
              <a:extLst>
                <a:ext uri="{FF2B5EF4-FFF2-40B4-BE49-F238E27FC236}">
                  <a16:creationId xmlns:a16="http://schemas.microsoft.com/office/drawing/2014/main" id="{AB60B93C-A4B2-4A22-9E4C-30226F723B9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6" name="Freihandform: Form 4585">
              <a:extLst>
                <a:ext uri="{FF2B5EF4-FFF2-40B4-BE49-F238E27FC236}">
                  <a16:creationId xmlns:a16="http://schemas.microsoft.com/office/drawing/2014/main" id="{91EB522D-16B5-4C3A-A1ED-C18A437EB74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587" name="Freihandform: Form 4586">
              <a:extLst>
                <a:ext uri="{FF2B5EF4-FFF2-40B4-BE49-F238E27FC236}">
                  <a16:creationId xmlns:a16="http://schemas.microsoft.com/office/drawing/2014/main" id="{C1F629C7-D339-4B6F-8427-558F7347386B}"/>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8" name="Freihandform: Form 4587">
              <a:extLst>
                <a:ext uri="{FF2B5EF4-FFF2-40B4-BE49-F238E27FC236}">
                  <a16:creationId xmlns:a16="http://schemas.microsoft.com/office/drawing/2014/main" id="{61070603-F804-439E-B72F-ED79D8847695}"/>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9" name="Freihandform: Form 4588">
              <a:extLst>
                <a:ext uri="{FF2B5EF4-FFF2-40B4-BE49-F238E27FC236}">
                  <a16:creationId xmlns:a16="http://schemas.microsoft.com/office/drawing/2014/main" id="{1A3DE8F5-D149-42BF-BFA0-3523DA96CBB5}"/>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90" name="Freihandform: Form 4589">
              <a:extLst>
                <a:ext uri="{FF2B5EF4-FFF2-40B4-BE49-F238E27FC236}">
                  <a16:creationId xmlns:a16="http://schemas.microsoft.com/office/drawing/2014/main" id="{0DD6E808-4BB0-47DA-8C0C-7F7DA18B8FDB}"/>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91" name="Freihandform: Form 4590">
              <a:extLst>
                <a:ext uri="{FF2B5EF4-FFF2-40B4-BE49-F238E27FC236}">
                  <a16:creationId xmlns:a16="http://schemas.microsoft.com/office/drawing/2014/main" id="{F0049BD3-5EC9-4DE1-AA67-A80176D4272B}"/>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592" name="Freihandform: Form 4591">
              <a:extLst>
                <a:ext uri="{FF2B5EF4-FFF2-40B4-BE49-F238E27FC236}">
                  <a16:creationId xmlns:a16="http://schemas.microsoft.com/office/drawing/2014/main" id="{BE64A478-D5E3-4CA3-9A93-D200F24A3DD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593" name="Freihandform: Form 4592">
              <a:extLst>
                <a:ext uri="{FF2B5EF4-FFF2-40B4-BE49-F238E27FC236}">
                  <a16:creationId xmlns:a16="http://schemas.microsoft.com/office/drawing/2014/main" id="{97F85627-E706-455F-9091-A1642C400FD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4" name="Freihandform: Form 4593">
              <a:extLst>
                <a:ext uri="{FF2B5EF4-FFF2-40B4-BE49-F238E27FC236}">
                  <a16:creationId xmlns:a16="http://schemas.microsoft.com/office/drawing/2014/main" id="{4AF89ED6-5150-4876-8486-C552F64FE22F}"/>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5" name="Freihandform: Form 4594">
              <a:extLst>
                <a:ext uri="{FF2B5EF4-FFF2-40B4-BE49-F238E27FC236}">
                  <a16:creationId xmlns:a16="http://schemas.microsoft.com/office/drawing/2014/main" id="{9EB01EF4-CC43-4BE6-B25A-37E05FC3158B}"/>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6" name="Freihandform: Form 4595">
              <a:extLst>
                <a:ext uri="{FF2B5EF4-FFF2-40B4-BE49-F238E27FC236}">
                  <a16:creationId xmlns:a16="http://schemas.microsoft.com/office/drawing/2014/main" id="{EFE9483B-4CDB-415B-A1BD-BC31F119BCE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7" name="Freihandform: Form 4596">
              <a:extLst>
                <a:ext uri="{FF2B5EF4-FFF2-40B4-BE49-F238E27FC236}">
                  <a16:creationId xmlns:a16="http://schemas.microsoft.com/office/drawing/2014/main" id="{805F7D31-8F11-4A2E-90E4-B248B26E938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8" name="Freihandform: Form 4597">
              <a:extLst>
                <a:ext uri="{FF2B5EF4-FFF2-40B4-BE49-F238E27FC236}">
                  <a16:creationId xmlns:a16="http://schemas.microsoft.com/office/drawing/2014/main" id="{5942CB1A-A561-4263-BE6D-4F2B75D83671}"/>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9" name="Freihandform: Form 4598">
              <a:extLst>
                <a:ext uri="{FF2B5EF4-FFF2-40B4-BE49-F238E27FC236}">
                  <a16:creationId xmlns:a16="http://schemas.microsoft.com/office/drawing/2014/main" id="{EF91D141-9A6D-4608-8D81-786E9FA52F15}"/>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0" name="Freihandform: Form 4599">
              <a:extLst>
                <a:ext uri="{FF2B5EF4-FFF2-40B4-BE49-F238E27FC236}">
                  <a16:creationId xmlns:a16="http://schemas.microsoft.com/office/drawing/2014/main" id="{B6614298-8CBE-4C30-AF4F-7EC3C8EE8D17}"/>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1" name="Freihandform: Form 4600">
              <a:extLst>
                <a:ext uri="{FF2B5EF4-FFF2-40B4-BE49-F238E27FC236}">
                  <a16:creationId xmlns:a16="http://schemas.microsoft.com/office/drawing/2014/main" id="{5BF778E5-311F-4719-97FB-856A9B53BD6B}"/>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2" name="Freihandform: Form 4601">
              <a:extLst>
                <a:ext uri="{FF2B5EF4-FFF2-40B4-BE49-F238E27FC236}">
                  <a16:creationId xmlns:a16="http://schemas.microsoft.com/office/drawing/2014/main" id="{F8214EC8-E3E2-40D7-82E4-C345B97F6838}"/>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3" name="Freihandform: Form 4602">
              <a:extLst>
                <a:ext uri="{FF2B5EF4-FFF2-40B4-BE49-F238E27FC236}">
                  <a16:creationId xmlns:a16="http://schemas.microsoft.com/office/drawing/2014/main" id="{7248D3F7-AB3C-4DAA-AA92-8F2A8B877582}"/>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4" name="Freihandform: Form 4603">
              <a:extLst>
                <a:ext uri="{FF2B5EF4-FFF2-40B4-BE49-F238E27FC236}">
                  <a16:creationId xmlns:a16="http://schemas.microsoft.com/office/drawing/2014/main" id="{20EDBB6A-98A3-4713-B2B4-C0D1E5582BA2}"/>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5" name="Freihandform: Form 4604">
              <a:extLst>
                <a:ext uri="{FF2B5EF4-FFF2-40B4-BE49-F238E27FC236}">
                  <a16:creationId xmlns:a16="http://schemas.microsoft.com/office/drawing/2014/main" id="{EF27AB95-4801-4CE5-AF49-393EAEF43FC3}"/>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6" name="Freihandform: Form 4605">
              <a:extLst>
                <a:ext uri="{FF2B5EF4-FFF2-40B4-BE49-F238E27FC236}">
                  <a16:creationId xmlns:a16="http://schemas.microsoft.com/office/drawing/2014/main" id="{C9032D7E-6DC6-4F7F-AB9C-514199212E84}"/>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7" name="Freihandform: Form 4606">
              <a:extLst>
                <a:ext uri="{FF2B5EF4-FFF2-40B4-BE49-F238E27FC236}">
                  <a16:creationId xmlns:a16="http://schemas.microsoft.com/office/drawing/2014/main" id="{298320C8-4B1D-4375-BC7B-51B51A130038}"/>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8" name="Freihandform: Form 4607">
              <a:extLst>
                <a:ext uri="{FF2B5EF4-FFF2-40B4-BE49-F238E27FC236}">
                  <a16:creationId xmlns:a16="http://schemas.microsoft.com/office/drawing/2014/main" id="{CF752667-FFF5-4046-BC07-083723DF92D4}"/>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9" name="Freihandform: Form 4608">
              <a:extLst>
                <a:ext uri="{FF2B5EF4-FFF2-40B4-BE49-F238E27FC236}">
                  <a16:creationId xmlns:a16="http://schemas.microsoft.com/office/drawing/2014/main" id="{B2CBE642-5AB2-466E-8214-418001FAB63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0" name="Freihandform: Form 4609">
              <a:extLst>
                <a:ext uri="{FF2B5EF4-FFF2-40B4-BE49-F238E27FC236}">
                  <a16:creationId xmlns:a16="http://schemas.microsoft.com/office/drawing/2014/main" id="{BA5898A5-4E85-4844-8CF9-60B6D6C035EC}"/>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1" name="Freihandform: Form 4610">
              <a:extLst>
                <a:ext uri="{FF2B5EF4-FFF2-40B4-BE49-F238E27FC236}">
                  <a16:creationId xmlns:a16="http://schemas.microsoft.com/office/drawing/2014/main" id="{F16B06DB-1C56-4585-B921-12F6145EE3A5}"/>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2" name="Freihandform: Form 4611">
              <a:extLst>
                <a:ext uri="{FF2B5EF4-FFF2-40B4-BE49-F238E27FC236}">
                  <a16:creationId xmlns:a16="http://schemas.microsoft.com/office/drawing/2014/main" id="{EAF71E34-8B67-4986-BF9A-5D0F1CC8D272}"/>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3" name="Freihandform: Form 4612">
              <a:extLst>
                <a:ext uri="{FF2B5EF4-FFF2-40B4-BE49-F238E27FC236}">
                  <a16:creationId xmlns:a16="http://schemas.microsoft.com/office/drawing/2014/main" id="{7EBC1354-47C5-4416-8184-7DCE163AD868}"/>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4" name="Freihandform: Form 4613">
              <a:extLst>
                <a:ext uri="{FF2B5EF4-FFF2-40B4-BE49-F238E27FC236}">
                  <a16:creationId xmlns:a16="http://schemas.microsoft.com/office/drawing/2014/main" id="{B3A660FB-1E06-4589-AD4B-8DBC412427C5}"/>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5" name="Freihandform: Form 4614">
              <a:extLst>
                <a:ext uri="{FF2B5EF4-FFF2-40B4-BE49-F238E27FC236}">
                  <a16:creationId xmlns:a16="http://schemas.microsoft.com/office/drawing/2014/main" id="{D754CB69-A9AF-45F1-89FC-F3662892ACB2}"/>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6" name="Freihandform: Form 4615">
              <a:extLst>
                <a:ext uri="{FF2B5EF4-FFF2-40B4-BE49-F238E27FC236}">
                  <a16:creationId xmlns:a16="http://schemas.microsoft.com/office/drawing/2014/main" id="{C4B53087-1249-4EB4-A2E5-185B96C32283}"/>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7" name="Freihandform: Form 4616">
              <a:extLst>
                <a:ext uri="{FF2B5EF4-FFF2-40B4-BE49-F238E27FC236}">
                  <a16:creationId xmlns:a16="http://schemas.microsoft.com/office/drawing/2014/main" id="{1DBD4D0C-1959-44AC-8AB0-8F51B734D596}"/>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8" name="Freihandform: Form 4617">
              <a:extLst>
                <a:ext uri="{FF2B5EF4-FFF2-40B4-BE49-F238E27FC236}">
                  <a16:creationId xmlns:a16="http://schemas.microsoft.com/office/drawing/2014/main" id="{4AB67C94-AFA6-4D84-8C4D-0309613F76E5}"/>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9" name="Freihandform: Form 4618">
              <a:extLst>
                <a:ext uri="{FF2B5EF4-FFF2-40B4-BE49-F238E27FC236}">
                  <a16:creationId xmlns:a16="http://schemas.microsoft.com/office/drawing/2014/main" id="{31DB0947-5071-4E51-84BA-3674E3ED0A9B}"/>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0" name="Freihandform: Form 4619">
              <a:extLst>
                <a:ext uri="{FF2B5EF4-FFF2-40B4-BE49-F238E27FC236}">
                  <a16:creationId xmlns:a16="http://schemas.microsoft.com/office/drawing/2014/main" id="{A92DEB3F-8A2A-4076-ABFD-01FFDA06599A}"/>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1" name="Freihandform: Form 4620">
              <a:extLst>
                <a:ext uri="{FF2B5EF4-FFF2-40B4-BE49-F238E27FC236}">
                  <a16:creationId xmlns:a16="http://schemas.microsoft.com/office/drawing/2014/main" id="{B80F2B6E-0A83-40F5-8473-A2D2279F6193}"/>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2" name="Freihandform: Form 4621">
              <a:extLst>
                <a:ext uri="{FF2B5EF4-FFF2-40B4-BE49-F238E27FC236}">
                  <a16:creationId xmlns:a16="http://schemas.microsoft.com/office/drawing/2014/main" id="{5433E8BF-BA44-4609-B60C-82B6532DBA91}"/>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3" name="Freihandform: Form 4622">
              <a:extLst>
                <a:ext uri="{FF2B5EF4-FFF2-40B4-BE49-F238E27FC236}">
                  <a16:creationId xmlns:a16="http://schemas.microsoft.com/office/drawing/2014/main" id="{4C25F953-9E8F-4F99-9E7E-576BD81E6BD7}"/>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4" name="Freihandform: Form 4623">
              <a:extLst>
                <a:ext uri="{FF2B5EF4-FFF2-40B4-BE49-F238E27FC236}">
                  <a16:creationId xmlns:a16="http://schemas.microsoft.com/office/drawing/2014/main" id="{158BE852-A83B-473F-84D0-330B47E2590C}"/>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5" name="Freihandform: Form 4624">
              <a:extLst>
                <a:ext uri="{FF2B5EF4-FFF2-40B4-BE49-F238E27FC236}">
                  <a16:creationId xmlns:a16="http://schemas.microsoft.com/office/drawing/2014/main" id="{8F16628B-26C9-4CD2-8B79-3968D0B72A81}"/>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6" name="Freihandform: Form 4625">
              <a:extLst>
                <a:ext uri="{FF2B5EF4-FFF2-40B4-BE49-F238E27FC236}">
                  <a16:creationId xmlns:a16="http://schemas.microsoft.com/office/drawing/2014/main" id="{C3408EC7-A6B8-4AD3-BDB2-A6BC62425D3A}"/>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7" name="Freihandform: Form 4626">
              <a:extLst>
                <a:ext uri="{FF2B5EF4-FFF2-40B4-BE49-F238E27FC236}">
                  <a16:creationId xmlns:a16="http://schemas.microsoft.com/office/drawing/2014/main" id="{6DFE730F-84EF-473B-ABEA-8E2C451CFF4A}"/>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8" name="Freihandform: Form 4627">
              <a:extLst>
                <a:ext uri="{FF2B5EF4-FFF2-40B4-BE49-F238E27FC236}">
                  <a16:creationId xmlns:a16="http://schemas.microsoft.com/office/drawing/2014/main" id="{66ED0592-3B05-4E81-9E12-862107730E9C}"/>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9" name="Freihandform: Form 4628">
              <a:extLst>
                <a:ext uri="{FF2B5EF4-FFF2-40B4-BE49-F238E27FC236}">
                  <a16:creationId xmlns:a16="http://schemas.microsoft.com/office/drawing/2014/main" id="{69A83D57-6D34-4964-81FF-046B5DA32BA7}"/>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0" name="Freihandform: Form 4629">
              <a:extLst>
                <a:ext uri="{FF2B5EF4-FFF2-40B4-BE49-F238E27FC236}">
                  <a16:creationId xmlns:a16="http://schemas.microsoft.com/office/drawing/2014/main" id="{F402B3CF-C296-482C-8374-33946BC35C1B}"/>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1" name="Freihandform: Form 4630">
              <a:extLst>
                <a:ext uri="{FF2B5EF4-FFF2-40B4-BE49-F238E27FC236}">
                  <a16:creationId xmlns:a16="http://schemas.microsoft.com/office/drawing/2014/main" id="{3DD7F032-BB7E-413B-8FB9-A951CE6C2BB8}"/>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2" name="Freihandform: Form 4631">
              <a:extLst>
                <a:ext uri="{FF2B5EF4-FFF2-40B4-BE49-F238E27FC236}">
                  <a16:creationId xmlns:a16="http://schemas.microsoft.com/office/drawing/2014/main" id="{EEC5D33E-6E0C-45AE-B19F-91375CEABC19}"/>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3" name="Freihandform: Form 4632">
              <a:extLst>
                <a:ext uri="{FF2B5EF4-FFF2-40B4-BE49-F238E27FC236}">
                  <a16:creationId xmlns:a16="http://schemas.microsoft.com/office/drawing/2014/main" id="{A7336921-ECE1-4F12-AB8F-61F5EC21A4D1}"/>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4" name="Freihandform: Form 4633">
              <a:extLst>
                <a:ext uri="{FF2B5EF4-FFF2-40B4-BE49-F238E27FC236}">
                  <a16:creationId xmlns:a16="http://schemas.microsoft.com/office/drawing/2014/main" id="{F8C141E0-5AEC-4D17-BD3E-A5779CE7F32D}"/>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5" name="Freihandform: Form 4634">
              <a:extLst>
                <a:ext uri="{FF2B5EF4-FFF2-40B4-BE49-F238E27FC236}">
                  <a16:creationId xmlns:a16="http://schemas.microsoft.com/office/drawing/2014/main" id="{865B71B7-C39C-4D36-B4EE-FE4AE9FD47E8}"/>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6" name="Freihandform: Form 4635">
              <a:extLst>
                <a:ext uri="{FF2B5EF4-FFF2-40B4-BE49-F238E27FC236}">
                  <a16:creationId xmlns:a16="http://schemas.microsoft.com/office/drawing/2014/main" id="{2B66578B-FD48-4938-8BF9-948B96F0DD22}"/>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637" name="Freihandform: Form 4636">
              <a:extLst>
                <a:ext uri="{FF2B5EF4-FFF2-40B4-BE49-F238E27FC236}">
                  <a16:creationId xmlns:a16="http://schemas.microsoft.com/office/drawing/2014/main" id="{1C131043-3728-4B4C-966E-37A70CCDA60D}"/>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8" name="Freihandform: Form 4637">
              <a:extLst>
                <a:ext uri="{FF2B5EF4-FFF2-40B4-BE49-F238E27FC236}">
                  <a16:creationId xmlns:a16="http://schemas.microsoft.com/office/drawing/2014/main" id="{B3028C5A-20AA-4756-880D-E731021272E5}"/>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9" name="Freihandform: Form 4638">
              <a:extLst>
                <a:ext uri="{FF2B5EF4-FFF2-40B4-BE49-F238E27FC236}">
                  <a16:creationId xmlns:a16="http://schemas.microsoft.com/office/drawing/2014/main" id="{1BEC4AA7-A9B9-4F22-8278-F9A2E61E7380}"/>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0" name="Freihandform: Form 4639">
              <a:extLst>
                <a:ext uri="{FF2B5EF4-FFF2-40B4-BE49-F238E27FC236}">
                  <a16:creationId xmlns:a16="http://schemas.microsoft.com/office/drawing/2014/main" id="{28CFC3C9-1572-4262-AF52-1EFFD7051F2E}"/>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1" name="Freihandform: Form 4640">
              <a:extLst>
                <a:ext uri="{FF2B5EF4-FFF2-40B4-BE49-F238E27FC236}">
                  <a16:creationId xmlns:a16="http://schemas.microsoft.com/office/drawing/2014/main" id="{68B7F46B-7DED-4199-9402-53DD32963583}"/>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2" name="Freihandform: Form 4641">
              <a:extLst>
                <a:ext uri="{FF2B5EF4-FFF2-40B4-BE49-F238E27FC236}">
                  <a16:creationId xmlns:a16="http://schemas.microsoft.com/office/drawing/2014/main" id="{741DCB16-3CD4-42AF-AF61-D4E3C6C5B246}"/>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3" name="Freihandform: Form 4642">
              <a:extLst>
                <a:ext uri="{FF2B5EF4-FFF2-40B4-BE49-F238E27FC236}">
                  <a16:creationId xmlns:a16="http://schemas.microsoft.com/office/drawing/2014/main" id="{69CCF439-B276-4E57-808C-23416B5518D2}"/>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644" name="Freihandform: Form 4643">
              <a:extLst>
                <a:ext uri="{FF2B5EF4-FFF2-40B4-BE49-F238E27FC236}">
                  <a16:creationId xmlns:a16="http://schemas.microsoft.com/office/drawing/2014/main" id="{46823554-CF58-4173-BC4C-16B6066867D9}"/>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5" name="Freihandform: Form 4644">
              <a:extLst>
                <a:ext uri="{FF2B5EF4-FFF2-40B4-BE49-F238E27FC236}">
                  <a16:creationId xmlns:a16="http://schemas.microsoft.com/office/drawing/2014/main" id="{55E4FAD6-A1C9-441A-882C-3F225755C879}"/>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6" name="Freihandform: Form 4645">
              <a:extLst>
                <a:ext uri="{FF2B5EF4-FFF2-40B4-BE49-F238E27FC236}">
                  <a16:creationId xmlns:a16="http://schemas.microsoft.com/office/drawing/2014/main" id="{65BF868C-367A-491C-AFD7-FB160D90B2E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7" name="Freihandform: Form 4646">
              <a:extLst>
                <a:ext uri="{FF2B5EF4-FFF2-40B4-BE49-F238E27FC236}">
                  <a16:creationId xmlns:a16="http://schemas.microsoft.com/office/drawing/2014/main" id="{C2911F24-ACBC-46CB-8EA3-ABE9D6E12271}"/>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8" name="Freihandform: Form 4647">
              <a:extLst>
                <a:ext uri="{FF2B5EF4-FFF2-40B4-BE49-F238E27FC236}">
                  <a16:creationId xmlns:a16="http://schemas.microsoft.com/office/drawing/2014/main" id="{6659183F-6A9B-4521-8752-2F903815C94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649" name="Freihandform: Form 4648">
              <a:extLst>
                <a:ext uri="{FF2B5EF4-FFF2-40B4-BE49-F238E27FC236}">
                  <a16:creationId xmlns:a16="http://schemas.microsoft.com/office/drawing/2014/main" id="{7CF827B3-0855-4879-87F2-E97396760A00}"/>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0" name="Freihandform: Form 4649">
              <a:extLst>
                <a:ext uri="{FF2B5EF4-FFF2-40B4-BE49-F238E27FC236}">
                  <a16:creationId xmlns:a16="http://schemas.microsoft.com/office/drawing/2014/main" id="{8071AFA0-C2B6-4C66-83A2-2B45583BB5BC}"/>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1" name="Freihandform: Form 4650">
              <a:extLst>
                <a:ext uri="{FF2B5EF4-FFF2-40B4-BE49-F238E27FC236}">
                  <a16:creationId xmlns:a16="http://schemas.microsoft.com/office/drawing/2014/main" id="{D25AD919-6214-4CCF-B569-685397A64C59}"/>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2" name="Freihandform: Form 4651">
              <a:extLst>
                <a:ext uri="{FF2B5EF4-FFF2-40B4-BE49-F238E27FC236}">
                  <a16:creationId xmlns:a16="http://schemas.microsoft.com/office/drawing/2014/main" id="{AF09876D-C213-4853-B50B-862D83D03D9A}"/>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3" name="Freihandform: Form 4652">
              <a:extLst>
                <a:ext uri="{FF2B5EF4-FFF2-40B4-BE49-F238E27FC236}">
                  <a16:creationId xmlns:a16="http://schemas.microsoft.com/office/drawing/2014/main" id="{2ECC2208-B09A-4657-997F-EAFED1A99463}"/>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4" name="Freihandform: Form 4653">
              <a:extLst>
                <a:ext uri="{FF2B5EF4-FFF2-40B4-BE49-F238E27FC236}">
                  <a16:creationId xmlns:a16="http://schemas.microsoft.com/office/drawing/2014/main" id="{32768867-EB43-4CB3-A7D7-C80DCF580FF9}"/>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5" name="Freihandform: Form 4654">
              <a:extLst>
                <a:ext uri="{FF2B5EF4-FFF2-40B4-BE49-F238E27FC236}">
                  <a16:creationId xmlns:a16="http://schemas.microsoft.com/office/drawing/2014/main" id="{05495766-89D8-49BA-A24D-2C5D26D7CE3E}"/>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6" name="Freihandform: Form 4655">
              <a:extLst>
                <a:ext uri="{FF2B5EF4-FFF2-40B4-BE49-F238E27FC236}">
                  <a16:creationId xmlns:a16="http://schemas.microsoft.com/office/drawing/2014/main" id="{247A60A9-65F4-47F9-B92F-33E7A166ED35}"/>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7" name="Freihandform: Form 4656">
              <a:extLst>
                <a:ext uri="{FF2B5EF4-FFF2-40B4-BE49-F238E27FC236}">
                  <a16:creationId xmlns:a16="http://schemas.microsoft.com/office/drawing/2014/main" id="{A8CA0FE7-A4B8-4D6D-A95E-84F5FBF7FB22}"/>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8" name="Freihandform: Form 4657">
              <a:extLst>
                <a:ext uri="{FF2B5EF4-FFF2-40B4-BE49-F238E27FC236}">
                  <a16:creationId xmlns:a16="http://schemas.microsoft.com/office/drawing/2014/main" id="{A1B6301D-AFDF-4C88-9C9B-DFC4F9148669}"/>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9" name="Freihandform: Form 4658">
              <a:extLst>
                <a:ext uri="{FF2B5EF4-FFF2-40B4-BE49-F238E27FC236}">
                  <a16:creationId xmlns:a16="http://schemas.microsoft.com/office/drawing/2014/main" id="{105E6E23-9180-4409-B43C-CA21F123AA8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60" name="Freihandform: Form 4659">
              <a:extLst>
                <a:ext uri="{FF2B5EF4-FFF2-40B4-BE49-F238E27FC236}">
                  <a16:creationId xmlns:a16="http://schemas.microsoft.com/office/drawing/2014/main" id="{85B05EE1-185E-451A-97DF-8EE31A42F1AB}"/>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1" name="Freihandform: Form 4660">
              <a:extLst>
                <a:ext uri="{FF2B5EF4-FFF2-40B4-BE49-F238E27FC236}">
                  <a16:creationId xmlns:a16="http://schemas.microsoft.com/office/drawing/2014/main" id="{B424E298-E5A8-4035-9055-5C54DE2150B1}"/>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2" name="Freihandform: Form 4661">
              <a:extLst>
                <a:ext uri="{FF2B5EF4-FFF2-40B4-BE49-F238E27FC236}">
                  <a16:creationId xmlns:a16="http://schemas.microsoft.com/office/drawing/2014/main" id="{8A97F499-9B68-42FB-AC64-E853101598C9}"/>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3" name="Freihandform: Form 4662">
              <a:extLst>
                <a:ext uri="{FF2B5EF4-FFF2-40B4-BE49-F238E27FC236}">
                  <a16:creationId xmlns:a16="http://schemas.microsoft.com/office/drawing/2014/main" id="{39A56193-F973-45FA-8332-927ABB221A5E}"/>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4" name="Freihandform: Form 4663">
              <a:extLst>
                <a:ext uri="{FF2B5EF4-FFF2-40B4-BE49-F238E27FC236}">
                  <a16:creationId xmlns:a16="http://schemas.microsoft.com/office/drawing/2014/main" id="{D85FDD35-123B-4039-9BAB-A8F58CEED730}"/>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5" name="Freihandform: Form 4664">
              <a:extLst>
                <a:ext uri="{FF2B5EF4-FFF2-40B4-BE49-F238E27FC236}">
                  <a16:creationId xmlns:a16="http://schemas.microsoft.com/office/drawing/2014/main" id="{30AE5058-F9B7-4AC5-847B-76773BE072BC}"/>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6" name="Freihandform: Form 4665">
              <a:extLst>
                <a:ext uri="{FF2B5EF4-FFF2-40B4-BE49-F238E27FC236}">
                  <a16:creationId xmlns:a16="http://schemas.microsoft.com/office/drawing/2014/main" id="{56987812-68F7-4180-B86B-3EA74B975C2F}"/>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7" name="Freihandform: Form 4666">
              <a:extLst>
                <a:ext uri="{FF2B5EF4-FFF2-40B4-BE49-F238E27FC236}">
                  <a16:creationId xmlns:a16="http://schemas.microsoft.com/office/drawing/2014/main" id="{C0E98CE0-F7A3-4493-9016-7B7A6567F517}"/>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8" name="Freihandform: Form 4667">
              <a:extLst>
                <a:ext uri="{FF2B5EF4-FFF2-40B4-BE49-F238E27FC236}">
                  <a16:creationId xmlns:a16="http://schemas.microsoft.com/office/drawing/2014/main" id="{5999C558-1957-4FA4-8A62-72156864CBCB}"/>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69" name="Freihandform: Form 4668">
              <a:extLst>
                <a:ext uri="{FF2B5EF4-FFF2-40B4-BE49-F238E27FC236}">
                  <a16:creationId xmlns:a16="http://schemas.microsoft.com/office/drawing/2014/main" id="{8E355828-CE08-426C-9BB1-BCF5CC559B60}"/>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0" name="Freihandform: Form 4669">
              <a:extLst>
                <a:ext uri="{FF2B5EF4-FFF2-40B4-BE49-F238E27FC236}">
                  <a16:creationId xmlns:a16="http://schemas.microsoft.com/office/drawing/2014/main" id="{EBFF8FCC-2052-4A0E-89CF-CC7576A18A38}"/>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1" name="Freihandform: Form 4670">
              <a:extLst>
                <a:ext uri="{FF2B5EF4-FFF2-40B4-BE49-F238E27FC236}">
                  <a16:creationId xmlns:a16="http://schemas.microsoft.com/office/drawing/2014/main" id="{19918A5D-25DC-43C4-AED8-34A77D222940}"/>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2" name="Freihandform: Form 4671">
              <a:extLst>
                <a:ext uri="{FF2B5EF4-FFF2-40B4-BE49-F238E27FC236}">
                  <a16:creationId xmlns:a16="http://schemas.microsoft.com/office/drawing/2014/main" id="{6E5B91C0-D9A9-4C71-BD0A-2605771253D8}"/>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3" name="Freihandform: Form 4672">
              <a:extLst>
                <a:ext uri="{FF2B5EF4-FFF2-40B4-BE49-F238E27FC236}">
                  <a16:creationId xmlns:a16="http://schemas.microsoft.com/office/drawing/2014/main" id="{C9D449EF-4288-4872-863A-03A596123244}"/>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4" name="Freihandform: Form 4673">
              <a:extLst>
                <a:ext uri="{FF2B5EF4-FFF2-40B4-BE49-F238E27FC236}">
                  <a16:creationId xmlns:a16="http://schemas.microsoft.com/office/drawing/2014/main" id="{66063B22-4C0C-41F2-B6A8-EC3BC73F72C3}"/>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5" name="Freihandform: Form 4674">
              <a:extLst>
                <a:ext uri="{FF2B5EF4-FFF2-40B4-BE49-F238E27FC236}">
                  <a16:creationId xmlns:a16="http://schemas.microsoft.com/office/drawing/2014/main" id="{8676D75A-D53E-4708-93D2-80B242E9A12C}"/>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6" name="Freihandform: Form 4675">
              <a:extLst>
                <a:ext uri="{FF2B5EF4-FFF2-40B4-BE49-F238E27FC236}">
                  <a16:creationId xmlns:a16="http://schemas.microsoft.com/office/drawing/2014/main" id="{E2A11819-E749-41C7-A036-21FBFEE871B4}"/>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7" name="Freihandform: Form 4676">
              <a:extLst>
                <a:ext uri="{FF2B5EF4-FFF2-40B4-BE49-F238E27FC236}">
                  <a16:creationId xmlns:a16="http://schemas.microsoft.com/office/drawing/2014/main" id="{6CF36ACD-160C-4652-9085-D6D577AFB459}"/>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78" name="Freihandform: Form 4677">
              <a:extLst>
                <a:ext uri="{FF2B5EF4-FFF2-40B4-BE49-F238E27FC236}">
                  <a16:creationId xmlns:a16="http://schemas.microsoft.com/office/drawing/2014/main" id="{F6518B90-46BA-4F4F-B9B8-5F27E49AA5A9}"/>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9" name="Freihandform: Form 4678">
              <a:extLst>
                <a:ext uri="{FF2B5EF4-FFF2-40B4-BE49-F238E27FC236}">
                  <a16:creationId xmlns:a16="http://schemas.microsoft.com/office/drawing/2014/main" id="{F655F1AC-F114-4E09-A351-7211D3AC9DE6}"/>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0" name="Freihandform: Form 4679">
              <a:extLst>
                <a:ext uri="{FF2B5EF4-FFF2-40B4-BE49-F238E27FC236}">
                  <a16:creationId xmlns:a16="http://schemas.microsoft.com/office/drawing/2014/main" id="{CE3B50E2-7849-45FF-9DF3-D74C1F1007AB}"/>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1" name="Freihandform: Form 4680">
              <a:extLst>
                <a:ext uri="{FF2B5EF4-FFF2-40B4-BE49-F238E27FC236}">
                  <a16:creationId xmlns:a16="http://schemas.microsoft.com/office/drawing/2014/main" id="{5D9723CA-21C4-43EF-8912-8F9193E92CDD}"/>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82" name="Freihandform: Form 4681">
              <a:extLst>
                <a:ext uri="{FF2B5EF4-FFF2-40B4-BE49-F238E27FC236}">
                  <a16:creationId xmlns:a16="http://schemas.microsoft.com/office/drawing/2014/main" id="{28CD98A5-63C0-42E9-9080-AD24E67478E6}"/>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3" name="Freihandform: Form 4682">
              <a:extLst>
                <a:ext uri="{FF2B5EF4-FFF2-40B4-BE49-F238E27FC236}">
                  <a16:creationId xmlns:a16="http://schemas.microsoft.com/office/drawing/2014/main" id="{8449F363-F0FF-4F40-8CE2-BA20D7418DE2}"/>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4" name="Freihandform: Form 4683">
              <a:extLst>
                <a:ext uri="{FF2B5EF4-FFF2-40B4-BE49-F238E27FC236}">
                  <a16:creationId xmlns:a16="http://schemas.microsoft.com/office/drawing/2014/main" id="{7711F4A9-F833-4AF4-9342-9454A285D983}"/>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5" name="Freihandform: Form 4684">
              <a:extLst>
                <a:ext uri="{FF2B5EF4-FFF2-40B4-BE49-F238E27FC236}">
                  <a16:creationId xmlns:a16="http://schemas.microsoft.com/office/drawing/2014/main" id="{480F49DB-BB11-4AB2-BE55-2A78A0C86209}"/>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6" name="Freihandform: Form 4685">
              <a:extLst>
                <a:ext uri="{FF2B5EF4-FFF2-40B4-BE49-F238E27FC236}">
                  <a16:creationId xmlns:a16="http://schemas.microsoft.com/office/drawing/2014/main" id="{A224A4DE-4EA1-43FA-A4CC-51B9F0903162}"/>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87" name="Freihandform: Form 4686">
              <a:extLst>
                <a:ext uri="{FF2B5EF4-FFF2-40B4-BE49-F238E27FC236}">
                  <a16:creationId xmlns:a16="http://schemas.microsoft.com/office/drawing/2014/main" id="{BC760550-A1B1-4BA4-9676-0B87E171AFC0}"/>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8" name="Freihandform: Form 4687">
              <a:extLst>
                <a:ext uri="{FF2B5EF4-FFF2-40B4-BE49-F238E27FC236}">
                  <a16:creationId xmlns:a16="http://schemas.microsoft.com/office/drawing/2014/main" id="{9DB1D001-C30D-429C-ADAE-EB8A5C68C60D}"/>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9" name="Freihandform: Form 4688">
              <a:extLst>
                <a:ext uri="{FF2B5EF4-FFF2-40B4-BE49-F238E27FC236}">
                  <a16:creationId xmlns:a16="http://schemas.microsoft.com/office/drawing/2014/main" id="{A7C40426-8FAD-4719-8F1A-EF30FD8B3FC8}"/>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90" name="Freihandform: Form 4689">
              <a:extLst>
                <a:ext uri="{FF2B5EF4-FFF2-40B4-BE49-F238E27FC236}">
                  <a16:creationId xmlns:a16="http://schemas.microsoft.com/office/drawing/2014/main" id="{2FEFDF8A-3AD7-4FAE-8F54-5FE0807B309F}"/>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1" name="Freihandform: Form 4690">
              <a:extLst>
                <a:ext uri="{FF2B5EF4-FFF2-40B4-BE49-F238E27FC236}">
                  <a16:creationId xmlns:a16="http://schemas.microsoft.com/office/drawing/2014/main" id="{4E635750-6EF7-4F1D-B69F-CF8B7ECB6951}"/>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2" name="Freihandform: Form 4691">
              <a:extLst>
                <a:ext uri="{FF2B5EF4-FFF2-40B4-BE49-F238E27FC236}">
                  <a16:creationId xmlns:a16="http://schemas.microsoft.com/office/drawing/2014/main" id="{69C992A1-623D-42F5-AE10-46634336BE18}"/>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3" name="Freihandform: Form 4692">
              <a:extLst>
                <a:ext uri="{FF2B5EF4-FFF2-40B4-BE49-F238E27FC236}">
                  <a16:creationId xmlns:a16="http://schemas.microsoft.com/office/drawing/2014/main" id="{13195B31-0270-48D6-A9E8-5516466C930F}"/>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4" name="Freihandform: Form 4693">
              <a:extLst>
                <a:ext uri="{FF2B5EF4-FFF2-40B4-BE49-F238E27FC236}">
                  <a16:creationId xmlns:a16="http://schemas.microsoft.com/office/drawing/2014/main" id="{2008F56F-6C4F-4E4F-976D-E50F1F23ACA6}"/>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95" name="Freihandform: Form 4694">
              <a:extLst>
                <a:ext uri="{FF2B5EF4-FFF2-40B4-BE49-F238E27FC236}">
                  <a16:creationId xmlns:a16="http://schemas.microsoft.com/office/drawing/2014/main" id="{7B43BA22-F35F-44CB-BA1D-0B455339E3AC}"/>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96" name="Freihandform: Form 4695">
              <a:extLst>
                <a:ext uri="{FF2B5EF4-FFF2-40B4-BE49-F238E27FC236}">
                  <a16:creationId xmlns:a16="http://schemas.microsoft.com/office/drawing/2014/main" id="{541DAA4A-75D0-46DF-BAA2-5D697B580A93}"/>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7" name="Freihandform: Form 4696">
              <a:extLst>
                <a:ext uri="{FF2B5EF4-FFF2-40B4-BE49-F238E27FC236}">
                  <a16:creationId xmlns:a16="http://schemas.microsoft.com/office/drawing/2014/main" id="{4B9D891E-5492-4044-A704-2B425ADA1E23}"/>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8" name="Freihandform: Form 4697">
              <a:extLst>
                <a:ext uri="{FF2B5EF4-FFF2-40B4-BE49-F238E27FC236}">
                  <a16:creationId xmlns:a16="http://schemas.microsoft.com/office/drawing/2014/main" id="{118058C5-E077-4D3C-8E25-8F503FDE708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9" name="Freihandform: Form 4698">
              <a:extLst>
                <a:ext uri="{FF2B5EF4-FFF2-40B4-BE49-F238E27FC236}">
                  <a16:creationId xmlns:a16="http://schemas.microsoft.com/office/drawing/2014/main" id="{A7443E7E-DCC8-45ED-B074-D6520448DA07}"/>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0" name="Freihandform: Form 4699">
              <a:extLst>
                <a:ext uri="{FF2B5EF4-FFF2-40B4-BE49-F238E27FC236}">
                  <a16:creationId xmlns:a16="http://schemas.microsoft.com/office/drawing/2014/main" id="{1951DFDE-2A7F-4194-A64F-9428D92B203F}"/>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701" name="Freihandform: Form 4700">
              <a:extLst>
                <a:ext uri="{FF2B5EF4-FFF2-40B4-BE49-F238E27FC236}">
                  <a16:creationId xmlns:a16="http://schemas.microsoft.com/office/drawing/2014/main" id="{579A0B5D-A0B9-44FC-9686-6BDD89340B02}"/>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2" name="Freihandform: Form 4701">
              <a:extLst>
                <a:ext uri="{FF2B5EF4-FFF2-40B4-BE49-F238E27FC236}">
                  <a16:creationId xmlns:a16="http://schemas.microsoft.com/office/drawing/2014/main" id="{C00AF3A9-BA2D-4693-BB53-E45BF67CBF57}"/>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3" name="Freihandform: Form 4702">
              <a:extLst>
                <a:ext uri="{FF2B5EF4-FFF2-40B4-BE49-F238E27FC236}">
                  <a16:creationId xmlns:a16="http://schemas.microsoft.com/office/drawing/2014/main" id="{37A15805-DCB3-4D30-AB8D-1C6E745BB030}"/>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4" name="Freihandform: Form 4703">
              <a:extLst>
                <a:ext uri="{FF2B5EF4-FFF2-40B4-BE49-F238E27FC236}">
                  <a16:creationId xmlns:a16="http://schemas.microsoft.com/office/drawing/2014/main" id="{996EBE58-8D53-4AEA-8AB0-0C9B77F670F1}"/>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5" name="Freihandform: Form 4704">
              <a:extLst>
                <a:ext uri="{FF2B5EF4-FFF2-40B4-BE49-F238E27FC236}">
                  <a16:creationId xmlns:a16="http://schemas.microsoft.com/office/drawing/2014/main" id="{845B2EC6-BB6F-4F98-9724-D6CDEF6BB48E}"/>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6" name="Freihandform: Form 4705">
              <a:extLst>
                <a:ext uri="{FF2B5EF4-FFF2-40B4-BE49-F238E27FC236}">
                  <a16:creationId xmlns:a16="http://schemas.microsoft.com/office/drawing/2014/main" id="{C10C80D8-D109-41B4-B5E9-D3022FB882EB}"/>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7" name="Freihandform: Form 4706">
              <a:extLst>
                <a:ext uri="{FF2B5EF4-FFF2-40B4-BE49-F238E27FC236}">
                  <a16:creationId xmlns:a16="http://schemas.microsoft.com/office/drawing/2014/main" id="{0193517A-B526-4E56-AD16-7628030BAA27}"/>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08" name="Freihandform: Form 4707">
              <a:extLst>
                <a:ext uri="{FF2B5EF4-FFF2-40B4-BE49-F238E27FC236}">
                  <a16:creationId xmlns:a16="http://schemas.microsoft.com/office/drawing/2014/main" id="{CD6FE6F8-5A4A-4082-8149-D98FD72C291B}"/>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09" name="Freihandform: Form 4708">
              <a:extLst>
                <a:ext uri="{FF2B5EF4-FFF2-40B4-BE49-F238E27FC236}">
                  <a16:creationId xmlns:a16="http://schemas.microsoft.com/office/drawing/2014/main" id="{EA27FA6F-BE75-4DF5-A047-C5DE724E5C66}"/>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0" name="Freihandform: Form 4709">
              <a:extLst>
                <a:ext uri="{FF2B5EF4-FFF2-40B4-BE49-F238E27FC236}">
                  <a16:creationId xmlns:a16="http://schemas.microsoft.com/office/drawing/2014/main" id="{6F89995A-B9EE-4CB5-91AA-8A2E04FC3236}"/>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11" name="Freihandform: Form 4710">
              <a:extLst>
                <a:ext uri="{FF2B5EF4-FFF2-40B4-BE49-F238E27FC236}">
                  <a16:creationId xmlns:a16="http://schemas.microsoft.com/office/drawing/2014/main" id="{1E101856-E97E-4095-99D6-6802757089CF}"/>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2" name="Freihandform: Form 4711">
              <a:extLst>
                <a:ext uri="{FF2B5EF4-FFF2-40B4-BE49-F238E27FC236}">
                  <a16:creationId xmlns:a16="http://schemas.microsoft.com/office/drawing/2014/main" id="{7A996CE1-76C9-440C-B859-61B37A5EA6B4}"/>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13" name="Freihandform: Form 4712">
              <a:extLst>
                <a:ext uri="{FF2B5EF4-FFF2-40B4-BE49-F238E27FC236}">
                  <a16:creationId xmlns:a16="http://schemas.microsoft.com/office/drawing/2014/main" id="{A3B2DC5C-7C57-445F-8D01-596DA038A8E3}"/>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4" name="Freihandform: Form 4713">
              <a:extLst>
                <a:ext uri="{FF2B5EF4-FFF2-40B4-BE49-F238E27FC236}">
                  <a16:creationId xmlns:a16="http://schemas.microsoft.com/office/drawing/2014/main" id="{59F0F0E2-B07B-4C01-9F6B-4764066A0BC5}"/>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5" name="Freihandform: Form 4714">
              <a:extLst>
                <a:ext uri="{FF2B5EF4-FFF2-40B4-BE49-F238E27FC236}">
                  <a16:creationId xmlns:a16="http://schemas.microsoft.com/office/drawing/2014/main" id="{D07906BB-567C-459E-AE89-D39BA4415D27}"/>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6" name="Freihandform: Form 4715">
              <a:extLst>
                <a:ext uri="{FF2B5EF4-FFF2-40B4-BE49-F238E27FC236}">
                  <a16:creationId xmlns:a16="http://schemas.microsoft.com/office/drawing/2014/main" id="{45C7D9D9-F68D-4174-8471-572740205741}"/>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717" name="Freihandform: Form 4716">
              <a:extLst>
                <a:ext uri="{FF2B5EF4-FFF2-40B4-BE49-F238E27FC236}">
                  <a16:creationId xmlns:a16="http://schemas.microsoft.com/office/drawing/2014/main" id="{64DC14D8-0A54-48DA-89A5-04E6298C6B7D}"/>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8" name="Freihandform: Form 4717">
              <a:extLst>
                <a:ext uri="{FF2B5EF4-FFF2-40B4-BE49-F238E27FC236}">
                  <a16:creationId xmlns:a16="http://schemas.microsoft.com/office/drawing/2014/main" id="{5C27DA82-42AB-409A-A36E-C2644D3A67D2}"/>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9" name="Freihandform: Form 4718">
              <a:extLst>
                <a:ext uri="{FF2B5EF4-FFF2-40B4-BE49-F238E27FC236}">
                  <a16:creationId xmlns:a16="http://schemas.microsoft.com/office/drawing/2014/main" id="{DEABBCB3-3177-47D5-AA81-97BEC0ECDAC3}"/>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0" name="Freihandform: Form 4719">
              <a:extLst>
                <a:ext uri="{FF2B5EF4-FFF2-40B4-BE49-F238E27FC236}">
                  <a16:creationId xmlns:a16="http://schemas.microsoft.com/office/drawing/2014/main" id="{A3D0CEA0-8FC2-4D6A-9A2A-D10AEE7BFEE9}"/>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1" name="Freihandform: Form 4720">
              <a:extLst>
                <a:ext uri="{FF2B5EF4-FFF2-40B4-BE49-F238E27FC236}">
                  <a16:creationId xmlns:a16="http://schemas.microsoft.com/office/drawing/2014/main" id="{4D30A44B-3269-4E7C-A4D7-FD3EF8B09AAB}"/>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722" name="Freihandform: Form 4721">
              <a:extLst>
                <a:ext uri="{FF2B5EF4-FFF2-40B4-BE49-F238E27FC236}">
                  <a16:creationId xmlns:a16="http://schemas.microsoft.com/office/drawing/2014/main" id="{A336CDB0-5223-4629-9797-668A1F42579B}"/>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3" name="Freihandform: Form 4722">
              <a:extLst>
                <a:ext uri="{FF2B5EF4-FFF2-40B4-BE49-F238E27FC236}">
                  <a16:creationId xmlns:a16="http://schemas.microsoft.com/office/drawing/2014/main" id="{41B75907-CDC7-4AF0-A046-FBD111645695}"/>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24" name="Freihandform: Form 4723">
              <a:extLst>
                <a:ext uri="{FF2B5EF4-FFF2-40B4-BE49-F238E27FC236}">
                  <a16:creationId xmlns:a16="http://schemas.microsoft.com/office/drawing/2014/main" id="{1CD62F42-4FEF-468C-B0FA-793856A3EC45}"/>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5" name="Freihandform: Form 4724">
              <a:extLst>
                <a:ext uri="{FF2B5EF4-FFF2-40B4-BE49-F238E27FC236}">
                  <a16:creationId xmlns:a16="http://schemas.microsoft.com/office/drawing/2014/main" id="{43F4DA02-A51B-4E58-995E-B9496F9756D0}"/>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726" name="Freihandform: Form 4725">
              <a:extLst>
                <a:ext uri="{FF2B5EF4-FFF2-40B4-BE49-F238E27FC236}">
                  <a16:creationId xmlns:a16="http://schemas.microsoft.com/office/drawing/2014/main" id="{BF4B6E59-3FF3-452C-8A95-DD0FDD2AE8EE}"/>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727" name="Freihandform: Form 4726">
              <a:extLst>
                <a:ext uri="{FF2B5EF4-FFF2-40B4-BE49-F238E27FC236}">
                  <a16:creationId xmlns:a16="http://schemas.microsoft.com/office/drawing/2014/main" id="{AEA6CCDB-9E01-4BD4-B4D6-71215518E71B}"/>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728" name="Freihandform: Form 4727">
              <a:extLst>
                <a:ext uri="{FF2B5EF4-FFF2-40B4-BE49-F238E27FC236}">
                  <a16:creationId xmlns:a16="http://schemas.microsoft.com/office/drawing/2014/main" id="{9532208E-8B00-497C-A818-563AF33C2FD2}"/>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729" name="Freihandform: Form 4728">
              <a:extLst>
                <a:ext uri="{FF2B5EF4-FFF2-40B4-BE49-F238E27FC236}">
                  <a16:creationId xmlns:a16="http://schemas.microsoft.com/office/drawing/2014/main" id="{5BAD1F2F-BBFC-4119-AA52-972E694EBF55}"/>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730" name="Freihandform: Form 4729">
              <a:extLst>
                <a:ext uri="{FF2B5EF4-FFF2-40B4-BE49-F238E27FC236}">
                  <a16:creationId xmlns:a16="http://schemas.microsoft.com/office/drawing/2014/main" id="{1FB31C01-EE89-443F-B2E6-7D9806815F74}"/>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548" name="Diagramm 4547">
            <a:extLst>
              <a:ext uri="{FF2B5EF4-FFF2-40B4-BE49-F238E27FC236}">
                <a16:creationId xmlns:a16="http://schemas.microsoft.com/office/drawing/2014/main" id="{4C51987F-F9D2-4A8D-8E86-9AF7D426EE2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25</xdr:col>
      <xdr:colOff>53577</xdr:colOff>
      <xdr:row>14</xdr:row>
      <xdr:rowOff>250031</xdr:rowOff>
    </xdr:from>
    <xdr:to>
      <xdr:col>31</xdr:col>
      <xdr:colOff>154640</xdr:colOff>
      <xdr:row>30</xdr:row>
      <xdr:rowOff>231108</xdr:rowOff>
    </xdr:to>
    <xdr:grpSp>
      <xdr:nvGrpSpPr>
        <xdr:cNvPr id="4731" name="Gruppieren 4730">
          <a:extLst>
            <a:ext uri="{FF2B5EF4-FFF2-40B4-BE49-F238E27FC236}">
              <a16:creationId xmlns:a16="http://schemas.microsoft.com/office/drawing/2014/main" id="{6F5CE94B-5322-4A02-848A-9B79609B8A12}"/>
            </a:ext>
          </a:extLst>
        </xdr:cNvPr>
        <xdr:cNvGrpSpPr/>
      </xdr:nvGrpSpPr>
      <xdr:grpSpPr>
        <a:xfrm>
          <a:off x="5435202" y="3945731"/>
          <a:ext cx="1348838" cy="3695827"/>
          <a:chOff x="47625" y="3970734"/>
          <a:chExt cx="1351219" cy="3731546"/>
        </a:xfrm>
      </xdr:grpSpPr>
      <xdr:grpSp>
        <xdr:nvGrpSpPr>
          <xdr:cNvPr id="4732" name="Gruppieren 4731">
            <a:extLst>
              <a:ext uri="{FF2B5EF4-FFF2-40B4-BE49-F238E27FC236}">
                <a16:creationId xmlns:a16="http://schemas.microsoft.com/office/drawing/2014/main" id="{AF7551DC-02FE-4F44-82D7-79AE9A18B9DF}"/>
              </a:ext>
            </a:extLst>
          </xdr:cNvPr>
          <xdr:cNvGrpSpPr>
            <a:grpSpLocks noChangeAspect="1"/>
          </xdr:cNvGrpSpPr>
        </xdr:nvGrpSpPr>
        <xdr:grpSpPr>
          <a:xfrm>
            <a:off x="88039" y="4035062"/>
            <a:ext cx="1273485" cy="3624151"/>
            <a:chOff x="8899072" y="2558143"/>
            <a:chExt cx="2311753" cy="6477735"/>
          </a:xfrm>
        </xdr:grpSpPr>
        <xdr:sp macro="" textlink="">
          <xdr:nvSpPr>
            <xdr:cNvPr id="4734" name="Freihandform: Form 4733">
              <a:extLst>
                <a:ext uri="{FF2B5EF4-FFF2-40B4-BE49-F238E27FC236}">
                  <a16:creationId xmlns:a16="http://schemas.microsoft.com/office/drawing/2014/main" id="{49D98C7B-3808-491D-BD3B-DCFD2D6B3F85}"/>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5" name="Freihandform: Form 4734">
              <a:extLst>
                <a:ext uri="{FF2B5EF4-FFF2-40B4-BE49-F238E27FC236}">
                  <a16:creationId xmlns:a16="http://schemas.microsoft.com/office/drawing/2014/main" id="{B9D40842-9D70-4202-A701-36387F9B0B86}"/>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6" name="Freihandform: Form 4735">
              <a:extLst>
                <a:ext uri="{FF2B5EF4-FFF2-40B4-BE49-F238E27FC236}">
                  <a16:creationId xmlns:a16="http://schemas.microsoft.com/office/drawing/2014/main" id="{6CDB3119-240A-4144-A9E4-1462B5EDDD9C}"/>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7" name="Freihandform: Form 4736">
              <a:extLst>
                <a:ext uri="{FF2B5EF4-FFF2-40B4-BE49-F238E27FC236}">
                  <a16:creationId xmlns:a16="http://schemas.microsoft.com/office/drawing/2014/main" id="{BD0EFBA2-3703-4203-87B6-341D5BE51A55}"/>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8" name="Freihandform: Form 4737">
              <a:extLst>
                <a:ext uri="{FF2B5EF4-FFF2-40B4-BE49-F238E27FC236}">
                  <a16:creationId xmlns:a16="http://schemas.microsoft.com/office/drawing/2014/main" id="{81171486-5AEE-4ECD-9A1F-CC9CB0450293}"/>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9" name="Freihandform: Form 4738">
              <a:extLst>
                <a:ext uri="{FF2B5EF4-FFF2-40B4-BE49-F238E27FC236}">
                  <a16:creationId xmlns:a16="http://schemas.microsoft.com/office/drawing/2014/main" id="{C008F979-BE14-443D-8CF5-3C28CBC9E613}"/>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0" name="Freihandform: Form 4739">
              <a:extLst>
                <a:ext uri="{FF2B5EF4-FFF2-40B4-BE49-F238E27FC236}">
                  <a16:creationId xmlns:a16="http://schemas.microsoft.com/office/drawing/2014/main" id="{1771C31F-D917-4CB8-97EE-E83C85A2D260}"/>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1" name="Freihandform: Form 4740">
              <a:extLst>
                <a:ext uri="{FF2B5EF4-FFF2-40B4-BE49-F238E27FC236}">
                  <a16:creationId xmlns:a16="http://schemas.microsoft.com/office/drawing/2014/main" id="{8BB332BD-31FA-417F-BF36-DCCFC6859668}"/>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2" name="Freihandform: Form 4741">
              <a:extLst>
                <a:ext uri="{FF2B5EF4-FFF2-40B4-BE49-F238E27FC236}">
                  <a16:creationId xmlns:a16="http://schemas.microsoft.com/office/drawing/2014/main" id="{6F639795-5212-4C5E-93D8-AE7654127646}"/>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3" name="Freihandform: Form 4742">
              <a:extLst>
                <a:ext uri="{FF2B5EF4-FFF2-40B4-BE49-F238E27FC236}">
                  <a16:creationId xmlns:a16="http://schemas.microsoft.com/office/drawing/2014/main" id="{B4504734-B8C2-430E-A5BD-72A5C48C2A60}"/>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4" name="Freihandform: Form 4743">
              <a:extLst>
                <a:ext uri="{FF2B5EF4-FFF2-40B4-BE49-F238E27FC236}">
                  <a16:creationId xmlns:a16="http://schemas.microsoft.com/office/drawing/2014/main" id="{017C96B8-0C08-45C8-BB9C-362536E6A833}"/>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5" name="Freihandform: Form 4744">
              <a:extLst>
                <a:ext uri="{FF2B5EF4-FFF2-40B4-BE49-F238E27FC236}">
                  <a16:creationId xmlns:a16="http://schemas.microsoft.com/office/drawing/2014/main" id="{90277052-AFC2-4B7A-AE09-2258CD2C31E4}"/>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6" name="Freihandform: Form 4745">
              <a:extLst>
                <a:ext uri="{FF2B5EF4-FFF2-40B4-BE49-F238E27FC236}">
                  <a16:creationId xmlns:a16="http://schemas.microsoft.com/office/drawing/2014/main" id="{B05B1835-67B0-4F28-A8CA-AF1D6E496F61}"/>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747" name="Freihandform: Form 4746">
              <a:extLst>
                <a:ext uri="{FF2B5EF4-FFF2-40B4-BE49-F238E27FC236}">
                  <a16:creationId xmlns:a16="http://schemas.microsoft.com/office/drawing/2014/main" id="{C6AF1389-D7E0-4E79-9CE6-BD3153D0BE17}"/>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8" name="Freihandform: Form 4747">
              <a:extLst>
                <a:ext uri="{FF2B5EF4-FFF2-40B4-BE49-F238E27FC236}">
                  <a16:creationId xmlns:a16="http://schemas.microsoft.com/office/drawing/2014/main" id="{7A66A807-7A80-4A2C-AB80-AFA430358D1C}"/>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749" name="Freihandform: Form 4748">
              <a:extLst>
                <a:ext uri="{FF2B5EF4-FFF2-40B4-BE49-F238E27FC236}">
                  <a16:creationId xmlns:a16="http://schemas.microsoft.com/office/drawing/2014/main" id="{EB281EFA-4806-4002-B4DB-168A2AC7F7FE}"/>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50" name="Freihandform: Form 4749">
              <a:extLst>
                <a:ext uri="{FF2B5EF4-FFF2-40B4-BE49-F238E27FC236}">
                  <a16:creationId xmlns:a16="http://schemas.microsoft.com/office/drawing/2014/main" id="{36208649-79A4-4663-8FCF-F4FDADBF1573}"/>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1" name="Freihandform: Form 4750">
              <a:extLst>
                <a:ext uri="{FF2B5EF4-FFF2-40B4-BE49-F238E27FC236}">
                  <a16:creationId xmlns:a16="http://schemas.microsoft.com/office/drawing/2014/main" id="{53D944EF-1B96-4AE7-AAA5-4484CF2EDE4D}"/>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2" name="Freihandform: Form 4751">
              <a:extLst>
                <a:ext uri="{FF2B5EF4-FFF2-40B4-BE49-F238E27FC236}">
                  <a16:creationId xmlns:a16="http://schemas.microsoft.com/office/drawing/2014/main" id="{C2060673-7800-4CD3-A5DC-8E2323847963}"/>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3" name="Freihandform: Form 4752">
              <a:extLst>
                <a:ext uri="{FF2B5EF4-FFF2-40B4-BE49-F238E27FC236}">
                  <a16:creationId xmlns:a16="http://schemas.microsoft.com/office/drawing/2014/main" id="{E7908BCB-A2F2-473C-B5E6-A2F71C65E166}"/>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4" name="Freihandform: Form 4753">
              <a:extLst>
                <a:ext uri="{FF2B5EF4-FFF2-40B4-BE49-F238E27FC236}">
                  <a16:creationId xmlns:a16="http://schemas.microsoft.com/office/drawing/2014/main" id="{1E692CEF-A61B-437D-8F23-6689FEBCE31A}"/>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755" name="Freihandform: Form 4754">
              <a:extLst>
                <a:ext uri="{FF2B5EF4-FFF2-40B4-BE49-F238E27FC236}">
                  <a16:creationId xmlns:a16="http://schemas.microsoft.com/office/drawing/2014/main" id="{E5B4A6AA-5204-4CE6-B63F-A71897A74985}"/>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6" name="Freihandform: Form 4755">
              <a:extLst>
                <a:ext uri="{FF2B5EF4-FFF2-40B4-BE49-F238E27FC236}">
                  <a16:creationId xmlns:a16="http://schemas.microsoft.com/office/drawing/2014/main" id="{9FF19ED5-935F-402F-9E25-BE1E888B5E49}"/>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7" name="Freihandform: Form 4756">
              <a:extLst>
                <a:ext uri="{FF2B5EF4-FFF2-40B4-BE49-F238E27FC236}">
                  <a16:creationId xmlns:a16="http://schemas.microsoft.com/office/drawing/2014/main" id="{92286128-EDB0-4923-A46B-19173C8B0D2F}"/>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8" name="Freihandform: Form 4757">
              <a:extLst>
                <a:ext uri="{FF2B5EF4-FFF2-40B4-BE49-F238E27FC236}">
                  <a16:creationId xmlns:a16="http://schemas.microsoft.com/office/drawing/2014/main" id="{688225ED-26C2-4483-AE8F-9F0092FCBAF6}"/>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9" name="Freihandform: Form 4758">
              <a:extLst>
                <a:ext uri="{FF2B5EF4-FFF2-40B4-BE49-F238E27FC236}">
                  <a16:creationId xmlns:a16="http://schemas.microsoft.com/office/drawing/2014/main" id="{87688957-7D3A-4A7D-81BE-8069F921EFCD}"/>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60" name="Freihandform: Form 4759">
              <a:extLst>
                <a:ext uri="{FF2B5EF4-FFF2-40B4-BE49-F238E27FC236}">
                  <a16:creationId xmlns:a16="http://schemas.microsoft.com/office/drawing/2014/main" id="{003F8710-1159-4107-A8CC-53DC3BE8235A}"/>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761" name="Freihandform: Form 4760">
              <a:extLst>
                <a:ext uri="{FF2B5EF4-FFF2-40B4-BE49-F238E27FC236}">
                  <a16:creationId xmlns:a16="http://schemas.microsoft.com/office/drawing/2014/main" id="{1F809511-7033-4F6C-B0DF-93175E98DC17}"/>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762" name="Freihandform: Form 4761">
              <a:extLst>
                <a:ext uri="{FF2B5EF4-FFF2-40B4-BE49-F238E27FC236}">
                  <a16:creationId xmlns:a16="http://schemas.microsoft.com/office/drawing/2014/main" id="{F23DBAD5-F531-4484-8685-5601AF72BF9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3" name="Freihandform: Form 4762">
              <a:extLst>
                <a:ext uri="{FF2B5EF4-FFF2-40B4-BE49-F238E27FC236}">
                  <a16:creationId xmlns:a16="http://schemas.microsoft.com/office/drawing/2014/main" id="{57382E8B-14E4-4FFB-93D7-DCE3578E6F94}"/>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4" name="Freihandform: Form 4763">
              <a:extLst>
                <a:ext uri="{FF2B5EF4-FFF2-40B4-BE49-F238E27FC236}">
                  <a16:creationId xmlns:a16="http://schemas.microsoft.com/office/drawing/2014/main" id="{B86DD7DA-5FB3-40A4-ADA3-C6A46B24228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5" name="Freihandform: Form 4764">
              <a:extLst>
                <a:ext uri="{FF2B5EF4-FFF2-40B4-BE49-F238E27FC236}">
                  <a16:creationId xmlns:a16="http://schemas.microsoft.com/office/drawing/2014/main" id="{6E66A876-E8CD-48ED-ABE5-79CD8E3D42DA}"/>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6" name="Freihandform: Form 4765">
              <a:extLst>
                <a:ext uri="{FF2B5EF4-FFF2-40B4-BE49-F238E27FC236}">
                  <a16:creationId xmlns:a16="http://schemas.microsoft.com/office/drawing/2014/main" id="{45401D39-05F1-48F7-B84D-12F1D35BF666}"/>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7" name="Freihandform: Form 4766">
              <a:extLst>
                <a:ext uri="{FF2B5EF4-FFF2-40B4-BE49-F238E27FC236}">
                  <a16:creationId xmlns:a16="http://schemas.microsoft.com/office/drawing/2014/main" id="{88A352FE-5E8D-48E7-BEA1-9FF5A8922748}"/>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8" name="Freihandform: Form 4767">
              <a:extLst>
                <a:ext uri="{FF2B5EF4-FFF2-40B4-BE49-F238E27FC236}">
                  <a16:creationId xmlns:a16="http://schemas.microsoft.com/office/drawing/2014/main" id="{93DBB740-5375-494F-9290-7D348142058E}"/>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9" name="Freihandform: Form 4768">
              <a:extLst>
                <a:ext uri="{FF2B5EF4-FFF2-40B4-BE49-F238E27FC236}">
                  <a16:creationId xmlns:a16="http://schemas.microsoft.com/office/drawing/2014/main" id="{0AD2BD55-EC84-483E-A6CE-2C2B26D28E1B}"/>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770" name="Freihandform: Form 4769">
              <a:extLst>
                <a:ext uri="{FF2B5EF4-FFF2-40B4-BE49-F238E27FC236}">
                  <a16:creationId xmlns:a16="http://schemas.microsoft.com/office/drawing/2014/main" id="{42AC171E-542E-494A-82B3-5B6ACEC83368}"/>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1" name="Freihandform: Form 4770">
              <a:extLst>
                <a:ext uri="{FF2B5EF4-FFF2-40B4-BE49-F238E27FC236}">
                  <a16:creationId xmlns:a16="http://schemas.microsoft.com/office/drawing/2014/main" id="{CEF2280F-9D50-44EC-B58D-B355B0607AE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772" name="Freihandform: Form 4771">
              <a:extLst>
                <a:ext uri="{FF2B5EF4-FFF2-40B4-BE49-F238E27FC236}">
                  <a16:creationId xmlns:a16="http://schemas.microsoft.com/office/drawing/2014/main" id="{8F591FF4-EDF9-4BCF-BEF8-5EBCBAD54055}"/>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3" name="Freihandform: Form 4772">
              <a:extLst>
                <a:ext uri="{FF2B5EF4-FFF2-40B4-BE49-F238E27FC236}">
                  <a16:creationId xmlns:a16="http://schemas.microsoft.com/office/drawing/2014/main" id="{AD8FED4C-9215-459D-962F-BA3520CC8570}"/>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4" name="Freihandform: Form 4773">
              <a:extLst>
                <a:ext uri="{FF2B5EF4-FFF2-40B4-BE49-F238E27FC236}">
                  <a16:creationId xmlns:a16="http://schemas.microsoft.com/office/drawing/2014/main" id="{C678F5C7-7464-497C-B040-4541EC3EAB7F}"/>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5" name="Freihandform: Form 4774">
              <a:extLst>
                <a:ext uri="{FF2B5EF4-FFF2-40B4-BE49-F238E27FC236}">
                  <a16:creationId xmlns:a16="http://schemas.microsoft.com/office/drawing/2014/main" id="{EACEE803-13CB-44C4-9E3C-3A30726E421D}"/>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6" name="Freihandform: Form 4775">
              <a:extLst>
                <a:ext uri="{FF2B5EF4-FFF2-40B4-BE49-F238E27FC236}">
                  <a16:creationId xmlns:a16="http://schemas.microsoft.com/office/drawing/2014/main" id="{1AF984E2-9913-4214-99ED-D1B91889D51D}"/>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777" name="Freihandform: Form 4776">
              <a:extLst>
                <a:ext uri="{FF2B5EF4-FFF2-40B4-BE49-F238E27FC236}">
                  <a16:creationId xmlns:a16="http://schemas.microsoft.com/office/drawing/2014/main" id="{0D6A7059-792C-4EC9-B263-71003A7FF07C}"/>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778" name="Freihandform: Form 4777">
              <a:extLst>
                <a:ext uri="{FF2B5EF4-FFF2-40B4-BE49-F238E27FC236}">
                  <a16:creationId xmlns:a16="http://schemas.microsoft.com/office/drawing/2014/main" id="{0E060964-1A71-4C86-804E-2E17B0C3B5C3}"/>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79" name="Freihandform: Form 4778">
              <a:extLst>
                <a:ext uri="{FF2B5EF4-FFF2-40B4-BE49-F238E27FC236}">
                  <a16:creationId xmlns:a16="http://schemas.microsoft.com/office/drawing/2014/main" id="{68A31D40-F07A-43B6-9E33-C54E6B218528}"/>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0" name="Freihandform: Form 4779">
              <a:extLst>
                <a:ext uri="{FF2B5EF4-FFF2-40B4-BE49-F238E27FC236}">
                  <a16:creationId xmlns:a16="http://schemas.microsoft.com/office/drawing/2014/main" id="{92072D87-8B97-4EDC-8D18-1C5CDB4232BA}"/>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1" name="Freihandform: Form 4780">
              <a:extLst>
                <a:ext uri="{FF2B5EF4-FFF2-40B4-BE49-F238E27FC236}">
                  <a16:creationId xmlns:a16="http://schemas.microsoft.com/office/drawing/2014/main" id="{8AFC23AD-E253-454C-81F4-2C9140EE5D6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2" name="Freihandform: Form 4781">
              <a:extLst>
                <a:ext uri="{FF2B5EF4-FFF2-40B4-BE49-F238E27FC236}">
                  <a16:creationId xmlns:a16="http://schemas.microsoft.com/office/drawing/2014/main" id="{E850DB28-1995-429D-AAB8-46416F4FD20F}"/>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3" name="Freihandform: Form 4782">
              <a:extLst>
                <a:ext uri="{FF2B5EF4-FFF2-40B4-BE49-F238E27FC236}">
                  <a16:creationId xmlns:a16="http://schemas.microsoft.com/office/drawing/2014/main" id="{3FE56CBE-7E55-4DC7-A16F-308B3EFC0317}"/>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4" name="Freihandform: Form 4783">
              <a:extLst>
                <a:ext uri="{FF2B5EF4-FFF2-40B4-BE49-F238E27FC236}">
                  <a16:creationId xmlns:a16="http://schemas.microsoft.com/office/drawing/2014/main" id="{DFE38058-F6BD-405C-AE26-79A16F188A39}"/>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5" name="Freihandform: Form 4784">
              <a:extLst>
                <a:ext uri="{FF2B5EF4-FFF2-40B4-BE49-F238E27FC236}">
                  <a16:creationId xmlns:a16="http://schemas.microsoft.com/office/drawing/2014/main" id="{165FF948-D172-48BA-A05A-C57D61B00339}"/>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6" name="Freihandform: Form 4785">
              <a:extLst>
                <a:ext uri="{FF2B5EF4-FFF2-40B4-BE49-F238E27FC236}">
                  <a16:creationId xmlns:a16="http://schemas.microsoft.com/office/drawing/2014/main" id="{63EE1A07-F8FC-49A7-8135-9FE44A6B3B88}"/>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7" name="Freihandform: Form 4786">
              <a:extLst>
                <a:ext uri="{FF2B5EF4-FFF2-40B4-BE49-F238E27FC236}">
                  <a16:creationId xmlns:a16="http://schemas.microsoft.com/office/drawing/2014/main" id="{BB3F6AFE-1D5C-437A-96AA-5DC1C68E948E}"/>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8" name="Freihandform: Form 4787">
              <a:extLst>
                <a:ext uri="{FF2B5EF4-FFF2-40B4-BE49-F238E27FC236}">
                  <a16:creationId xmlns:a16="http://schemas.microsoft.com/office/drawing/2014/main" id="{E397203E-88EB-4569-9755-2FD1F05CC635}"/>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9" name="Freihandform: Form 4788">
              <a:extLst>
                <a:ext uri="{FF2B5EF4-FFF2-40B4-BE49-F238E27FC236}">
                  <a16:creationId xmlns:a16="http://schemas.microsoft.com/office/drawing/2014/main" id="{43662958-7B1E-42D2-95A3-830A01334447}"/>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90" name="Freihandform: Form 4789">
              <a:extLst>
                <a:ext uri="{FF2B5EF4-FFF2-40B4-BE49-F238E27FC236}">
                  <a16:creationId xmlns:a16="http://schemas.microsoft.com/office/drawing/2014/main" id="{2262F6A4-AB37-4C1B-8189-EFF2E09A7D25}"/>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1" name="Freihandform: Form 4790">
              <a:extLst>
                <a:ext uri="{FF2B5EF4-FFF2-40B4-BE49-F238E27FC236}">
                  <a16:creationId xmlns:a16="http://schemas.microsoft.com/office/drawing/2014/main" id="{DE2F53E5-03BB-48D9-A090-BDF882C1E31F}"/>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2" name="Freihandform: Form 4791">
              <a:extLst>
                <a:ext uri="{FF2B5EF4-FFF2-40B4-BE49-F238E27FC236}">
                  <a16:creationId xmlns:a16="http://schemas.microsoft.com/office/drawing/2014/main" id="{A4724226-70CF-4F33-8DF7-D1330A85B525}"/>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3" name="Freihandform: Form 4792">
              <a:extLst>
                <a:ext uri="{FF2B5EF4-FFF2-40B4-BE49-F238E27FC236}">
                  <a16:creationId xmlns:a16="http://schemas.microsoft.com/office/drawing/2014/main" id="{F78DD452-DAC0-484D-9860-5D58F3FA52C8}"/>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4" name="Freihandform: Form 4793">
              <a:extLst>
                <a:ext uri="{FF2B5EF4-FFF2-40B4-BE49-F238E27FC236}">
                  <a16:creationId xmlns:a16="http://schemas.microsoft.com/office/drawing/2014/main" id="{849CE4C8-9B44-4E74-9BB7-194A2FFCE14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5" name="Freihandform: Form 4794">
              <a:extLst>
                <a:ext uri="{FF2B5EF4-FFF2-40B4-BE49-F238E27FC236}">
                  <a16:creationId xmlns:a16="http://schemas.microsoft.com/office/drawing/2014/main" id="{F3971F4C-6A18-4979-81EA-EF1CA13CB994}"/>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6" name="Freihandform: Form 4795">
              <a:extLst>
                <a:ext uri="{FF2B5EF4-FFF2-40B4-BE49-F238E27FC236}">
                  <a16:creationId xmlns:a16="http://schemas.microsoft.com/office/drawing/2014/main" id="{39DD3C6E-8CE9-4098-9290-4C1B2E35F73A}"/>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7" name="Freihandform: Form 4796">
              <a:extLst>
                <a:ext uri="{FF2B5EF4-FFF2-40B4-BE49-F238E27FC236}">
                  <a16:creationId xmlns:a16="http://schemas.microsoft.com/office/drawing/2014/main" id="{60F97889-07DA-446A-995B-AF8252E34FDF}"/>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8" name="Freihandform: Form 4797">
              <a:extLst>
                <a:ext uri="{FF2B5EF4-FFF2-40B4-BE49-F238E27FC236}">
                  <a16:creationId xmlns:a16="http://schemas.microsoft.com/office/drawing/2014/main" id="{2E01B1CD-7C3F-49E8-A3F2-C9A5B96E011C}"/>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9" name="Freihandform: Form 4798">
              <a:extLst>
                <a:ext uri="{FF2B5EF4-FFF2-40B4-BE49-F238E27FC236}">
                  <a16:creationId xmlns:a16="http://schemas.microsoft.com/office/drawing/2014/main" id="{7145E2A4-8290-4664-9D93-046F70060D6C}"/>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0" name="Freihandform: Form 4799">
              <a:extLst>
                <a:ext uri="{FF2B5EF4-FFF2-40B4-BE49-F238E27FC236}">
                  <a16:creationId xmlns:a16="http://schemas.microsoft.com/office/drawing/2014/main" id="{E1F3E331-E8DB-46F3-B3CF-66B30BDAC090}"/>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1" name="Freihandform: Form 4800">
              <a:extLst>
                <a:ext uri="{FF2B5EF4-FFF2-40B4-BE49-F238E27FC236}">
                  <a16:creationId xmlns:a16="http://schemas.microsoft.com/office/drawing/2014/main" id="{C7DC80E6-A1A6-4B30-BC24-D6D3462125FA}"/>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2" name="Freihandform: Form 4801">
              <a:extLst>
                <a:ext uri="{FF2B5EF4-FFF2-40B4-BE49-F238E27FC236}">
                  <a16:creationId xmlns:a16="http://schemas.microsoft.com/office/drawing/2014/main" id="{FEDC267E-2B80-4CE0-BCD2-5BD62C2C69FF}"/>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3" name="Freihandform: Form 4802">
              <a:extLst>
                <a:ext uri="{FF2B5EF4-FFF2-40B4-BE49-F238E27FC236}">
                  <a16:creationId xmlns:a16="http://schemas.microsoft.com/office/drawing/2014/main" id="{81F36F08-1878-408C-B52F-9CC132AB5796}"/>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4" name="Freihandform: Form 4803">
              <a:extLst>
                <a:ext uri="{FF2B5EF4-FFF2-40B4-BE49-F238E27FC236}">
                  <a16:creationId xmlns:a16="http://schemas.microsoft.com/office/drawing/2014/main" id="{0E90F0BB-1F89-4BC4-AFDE-DF3D44072AE2}"/>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5" name="Freihandform: Form 4804">
              <a:extLst>
                <a:ext uri="{FF2B5EF4-FFF2-40B4-BE49-F238E27FC236}">
                  <a16:creationId xmlns:a16="http://schemas.microsoft.com/office/drawing/2014/main" id="{6C05DB01-0F77-4291-84FF-5EF285504D3F}"/>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6" name="Freihandform: Form 4805">
              <a:extLst>
                <a:ext uri="{FF2B5EF4-FFF2-40B4-BE49-F238E27FC236}">
                  <a16:creationId xmlns:a16="http://schemas.microsoft.com/office/drawing/2014/main" id="{F4EE6218-4549-42A0-BC6F-155C1D926748}"/>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7" name="Freihandform: Form 4806">
              <a:extLst>
                <a:ext uri="{FF2B5EF4-FFF2-40B4-BE49-F238E27FC236}">
                  <a16:creationId xmlns:a16="http://schemas.microsoft.com/office/drawing/2014/main" id="{4D4DA2CE-EC2B-46E1-B9F9-F6D074D2E72C}"/>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8" name="Freihandform: Form 4807">
              <a:extLst>
                <a:ext uri="{FF2B5EF4-FFF2-40B4-BE49-F238E27FC236}">
                  <a16:creationId xmlns:a16="http://schemas.microsoft.com/office/drawing/2014/main" id="{EC06DD9B-B340-45CC-9254-93D3EF483C0C}"/>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9" name="Freihandform: Form 4808">
              <a:extLst>
                <a:ext uri="{FF2B5EF4-FFF2-40B4-BE49-F238E27FC236}">
                  <a16:creationId xmlns:a16="http://schemas.microsoft.com/office/drawing/2014/main" id="{AD002FD1-2AF8-4CBC-ABB2-09F0EED8EB54}"/>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0" name="Freihandform: Form 4809">
              <a:extLst>
                <a:ext uri="{FF2B5EF4-FFF2-40B4-BE49-F238E27FC236}">
                  <a16:creationId xmlns:a16="http://schemas.microsoft.com/office/drawing/2014/main" id="{1D1A50AE-8047-496F-BD3C-2808D5220812}"/>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1" name="Freihandform: Form 4810">
              <a:extLst>
                <a:ext uri="{FF2B5EF4-FFF2-40B4-BE49-F238E27FC236}">
                  <a16:creationId xmlns:a16="http://schemas.microsoft.com/office/drawing/2014/main" id="{D1349FD2-3B21-4497-9D20-DDC67D96440B}"/>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2" name="Freihandform: Form 4811">
              <a:extLst>
                <a:ext uri="{FF2B5EF4-FFF2-40B4-BE49-F238E27FC236}">
                  <a16:creationId xmlns:a16="http://schemas.microsoft.com/office/drawing/2014/main" id="{9E5BD157-F72C-45B2-AE02-66704A413186}"/>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3" name="Freihandform: Form 4812">
              <a:extLst>
                <a:ext uri="{FF2B5EF4-FFF2-40B4-BE49-F238E27FC236}">
                  <a16:creationId xmlns:a16="http://schemas.microsoft.com/office/drawing/2014/main" id="{6E8CDA07-D5C8-46EA-A24A-A404AF952A53}"/>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4" name="Freihandform: Form 4813">
              <a:extLst>
                <a:ext uri="{FF2B5EF4-FFF2-40B4-BE49-F238E27FC236}">
                  <a16:creationId xmlns:a16="http://schemas.microsoft.com/office/drawing/2014/main" id="{5762BF36-4D5E-4D56-B4CE-C6846E49A012}"/>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5" name="Freihandform: Form 4814">
              <a:extLst>
                <a:ext uri="{FF2B5EF4-FFF2-40B4-BE49-F238E27FC236}">
                  <a16:creationId xmlns:a16="http://schemas.microsoft.com/office/drawing/2014/main" id="{2C8BA31B-8D60-4F39-8161-35EA57237511}"/>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6" name="Freihandform: Form 4815">
              <a:extLst>
                <a:ext uri="{FF2B5EF4-FFF2-40B4-BE49-F238E27FC236}">
                  <a16:creationId xmlns:a16="http://schemas.microsoft.com/office/drawing/2014/main" id="{B92780B2-45F6-4532-9480-C3BE9F380B67}"/>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7" name="Freihandform: Form 4816">
              <a:extLst>
                <a:ext uri="{FF2B5EF4-FFF2-40B4-BE49-F238E27FC236}">
                  <a16:creationId xmlns:a16="http://schemas.microsoft.com/office/drawing/2014/main" id="{12E73D87-1DA9-49C6-A22F-072D641630F1}"/>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8" name="Freihandform: Form 4817">
              <a:extLst>
                <a:ext uri="{FF2B5EF4-FFF2-40B4-BE49-F238E27FC236}">
                  <a16:creationId xmlns:a16="http://schemas.microsoft.com/office/drawing/2014/main" id="{78EBE8DD-F1C0-4A74-8A4E-85EA8E363313}"/>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9" name="Freihandform: Form 4818">
              <a:extLst>
                <a:ext uri="{FF2B5EF4-FFF2-40B4-BE49-F238E27FC236}">
                  <a16:creationId xmlns:a16="http://schemas.microsoft.com/office/drawing/2014/main" id="{95A6DB54-CC02-45E4-86E1-45998376A0E5}"/>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0" name="Freihandform: Form 4819">
              <a:extLst>
                <a:ext uri="{FF2B5EF4-FFF2-40B4-BE49-F238E27FC236}">
                  <a16:creationId xmlns:a16="http://schemas.microsoft.com/office/drawing/2014/main" id="{507C945E-138A-448C-B091-5CCF04D1E1A2}"/>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1" name="Freihandform: Form 4820">
              <a:extLst>
                <a:ext uri="{FF2B5EF4-FFF2-40B4-BE49-F238E27FC236}">
                  <a16:creationId xmlns:a16="http://schemas.microsoft.com/office/drawing/2014/main" id="{E9A5297C-12D6-444F-B941-F12863766B86}"/>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822" name="Freihandform: Form 4821">
              <a:extLst>
                <a:ext uri="{FF2B5EF4-FFF2-40B4-BE49-F238E27FC236}">
                  <a16:creationId xmlns:a16="http://schemas.microsoft.com/office/drawing/2014/main" id="{D6BD7D3D-338C-48FE-9D6D-3AFFD8ED5667}"/>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3" name="Freihandform: Form 4822">
              <a:extLst>
                <a:ext uri="{FF2B5EF4-FFF2-40B4-BE49-F238E27FC236}">
                  <a16:creationId xmlns:a16="http://schemas.microsoft.com/office/drawing/2014/main" id="{4A0BF8A1-53B0-4957-8022-F164EF190236}"/>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4" name="Freihandform: Form 4823">
              <a:extLst>
                <a:ext uri="{FF2B5EF4-FFF2-40B4-BE49-F238E27FC236}">
                  <a16:creationId xmlns:a16="http://schemas.microsoft.com/office/drawing/2014/main" id="{C5C8A2F6-C94B-445B-8321-A77D9B728370}"/>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5" name="Freihandform: Form 4824">
              <a:extLst>
                <a:ext uri="{FF2B5EF4-FFF2-40B4-BE49-F238E27FC236}">
                  <a16:creationId xmlns:a16="http://schemas.microsoft.com/office/drawing/2014/main" id="{50B668AA-B8C0-4BC8-AF99-95551B3DE751}"/>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6" name="Freihandform: Form 4825">
              <a:extLst>
                <a:ext uri="{FF2B5EF4-FFF2-40B4-BE49-F238E27FC236}">
                  <a16:creationId xmlns:a16="http://schemas.microsoft.com/office/drawing/2014/main" id="{ED939D96-BCC8-41E6-8977-6DB2EE0AB0B0}"/>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7" name="Freihandform: Form 4826">
              <a:extLst>
                <a:ext uri="{FF2B5EF4-FFF2-40B4-BE49-F238E27FC236}">
                  <a16:creationId xmlns:a16="http://schemas.microsoft.com/office/drawing/2014/main" id="{25D65169-67B5-42A0-B308-0510FC403E62}"/>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8" name="Freihandform: Form 4827">
              <a:extLst>
                <a:ext uri="{FF2B5EF4-FFF2-40B4-BE49-F238E27FC236}">
                  <a16:creationId xmlns:a16="http://schemas.microsoft.com/office/drawing/2014/main" id="{02470F7E-13EC-4F5C-BC4B-3974A0480EB3}"/>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829" name="Freihandform: Form 4828">
              <a:extLst>
                <a:ext uri="{FF2B5EF4-FFF2-40B4-BE49-F238E27FC236}">
                  <a16:creationId xmlns:a16="http://schemas.microsoft.com/office/drawing/2014/main" id="{1D84FE3E-0C62-48A3-8439-84C42BD372F8}"/>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0" name="Freihandform: Form 4829">
              <a:extLst>
                <a:ext uri="{FF2B5EF4-FFF2-40B4-BE49-F238E27FC236}">
                  <a16:creationId xmlns:a16="http://schemas.microsoft.com/office/drawing/2014/main" id="{556EBF12-7FB5-4937-BB3B-1C026426B6BF}"/>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1" name="Freihandform: Form 4830">
              <a:extLst>
                <a:ext uri="{FF2B5EF4-FFF2-40B4-BE49-F238E27FC236}">
                  <a16:creationId xmlns:a16="http://schemas.microsoft.com/office/drawing/2014/main" id="{E3CE17D8-83A6-4256-AC70-EFAD6FACAC1B}"/>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2" name="Freihandform: Form 4831">
              <a:extLst>
                <a:ext uri="{FF2B5EF4-FFF2-40B4-BE49-F238E27FC236}">
                  <a16:creationId xmlns:a16="http://schemas.microsoft.com/office/drawing/2014/main" id="{43713898-BBA2-48EE-A66D-0CA0F70FC537}"/>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3" name="Freihandform: Form 4832">
              <a:extLst>
                <a:ext uri="{FF2B5EF4-FFF2-40B4-BE49-F238E27FC236}">
                  <a16:creationId xmlns:a16="http://schemas.microsoft.com/office/drawing/2014/main" id="{57207D34-B538-46EC-A929-602841FE4544}"/>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834" name="Freihandform: Form 4833">
              <a:extLst>
                <a:ext uri="{FF2B5EF4-FFF2-40B4-BE49-F238E27FC236}">
                  <a16:creationId xmlns:a16="http://schemas.microsoft.com/office/drawing/2014/main" id="{A205AF9E-1C67-40A8-BAB9-146248333386}"/>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5" name="Freihandform: Form 4834">
              <a:extLst>
                <a:ext uri="{FF2B5EF4-FFF2-40B4-BE49-F238E27FC236}">
                  <a16:creationId xmlns:a16="http://schemas.microsoft.com/office/drawing/2014/main" id="{B2C60B40-33D7-4C36-AE8F-2E58ABF6F05A}"/>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6" name="Freihandform: Form 4835">
              <a:extLst>
                <a:ext uri="{FF2B5EF4-FFF2-40B4-BE49-F238E27FC236}">
                  <a16:creationId xmlns:a16="http://schemas.microsoft.com/office/drawing/2014/main" id="{C5E07A06-B752-481E-A9E8-1B28D50ADD1A}"/>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7" name="Freihandform: Form 4836">
              <a:extLst>
                <a:ext uri="{FF2B5EF4-FFF2-40B4-BE49-F238E27FC236}">
                  <a16:creationId xmlns:a16="http://schemas.microsoft.com/office/drawing/2014/main" id="{499F477B-9978-454C-8D80-444EFEB4849E}"/>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8" name="Freihandform: Form 4837">
              <a:extLst>
                <a:ext uri="{FF2B5EF4-FFF2-40B4-BE49-F238E27FC236}">
                  <a16:creationId xmlns:a16="http://schemas.microsoft.com/office/drawing/2014/main" id="{E0BCEE16-F589-4989-9318-42440046AAA2}"/>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9" name="Freihandform: Form 4838">
              <a:extLst>
                <a:ext uri="{FF2B5EF4-FFF2-40B4-BE49-F238E27FC236}">
                  <a16:creationId xmlns:a16="http://schemas.microsoft.com/office/drawing/2014/main" id="{68376F23-B678-4605-9D37-807B52F56B6D}"/>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40" name="Freihandform: Form 4839">
              <a:extLst>
                <a:ext uri="{FF2B5EF4-FFF2-40B4-BE49-F238E27FC236}">
                  <a16:creationId xmlns:a16="http://schemas.microsoft.com/office/drawing/2014/main" id="{7957A6E8-377F-4324-9515-5E8774B463C7}"/>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1" name="Freihandform: Form 4840">
              <a:extLst>
                <a:ext uri="{FF2B5EF4-FFF2-40B4-BE49-F238E27FC236}">
                  <a16:creationId xmlns:a16="http://schemas.microsoft.com/office/drawing/2014/main" id="{9148A199-6AA5-4065-A09F-3EB87F3A6D81}"/>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2" name="Freihandform: Form 4841">
              <a:extLst>
                <a:ext uri="{FF2B5EF4-FFF2-40B4-BE49-F238E27FC236}">
                  <a16:creationId xmlns:a16="http://schemas.microsoft.com/office/drawing/2014/main" id="{AF7CB228-D551-4C6B-B386-C96EF45D2C6E}"/>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3" name="Freihandform: Form 4842">
              <a:extLst>
                <a:ext uri="{FF2B5EF4-FFF2-40B4-BE49-F238E27FC236}">
                  <a16:creationId xmlns:a16="http://schemas.microsoft.com/office/drawing/2014/main" id="{E8206C73-53D1-42D5-BC62-53F464F9E243}"/>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4" name="Freihandform: Form 4843">
              <a:extLst>
                <a:ext uri="{FF2B5EF4-FFF2-40B4-BE49-F238E27FC236}">
                  <a16:creationId xmlns:a16="http://schemas.microsoft.com/office/drawing/2014/main" id="{19718FF9-9634-4B71-899D-63DCBA817AA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45" name="Freihandform: Form 4844">
              <a:extLst>
                <a:ext uri="{FF2B5EF4-FFF2-40B4-BE49-F238E27FC236}">
                  <a16:creationId xmlns:a16="http://schemas.microsoft.com/office/drawing/2014/main" id="{559212E1-D921-43D2-9A7D-4D5FE8506833}"/>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6" name="Freihandform: Form 4845">
              <a:extLst>
                <a:ext uri="{FF2B5EF4-FFF2-40B4-BE49-F238E27FC236}">
                  <a16:creationId xmlns:a16="http://schemas.microsoft.com/office/drawing/2014/main" id="{FACEE181-019F-4D14-B803-B99FC3EB9CD6}"/>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7" name="Freihandform: Form 4846">
              <a:extLst>
                <a:ext uri="{FF2B5EF4-FFF2-40B4-BE49-F238E27FC236}">
                  <a16:creationId xmlns:a16="http://schemas.microsoft.com/office/drawing/2014/main" id="{B42C4ED2-69F2-4D84-B1D2-93A95CBC7892}"/>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8" name="Freihandform: Form 4847">
              <a:extLst>
                <a:ext uri="{FF2B5EF4-FFF2-40B4-BE49-F238E27FC236}">
                  <a16:creationId xmlns:a16="http://schemas.microsoft.com/office/drawing/2014/main" id="{E0FF18A3-D696-49E8-9881-676D1E19B81D}"/>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9" name="Freihandform: Form 4848">
              <a:extLst>
                <a:ext uri="{FF2B5EF4-FFF2-40B4-BE49-F238E27FC236}">
                  <a16:creationId xmlns:a16="http://schemas.microsoft.com/office/drawing/2014/main" id="{CE670FB8-2B29-4B81-878E-85A9754C8D0F}"/>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0" name="Freihandform: Form 4849">
              <a:extLst>
                <a:ext uri="{FF2B5EF4-FFF2-40B4-BE49-F238E27FC236}">
                  <a16:creationId xmlns:a16="http://schemas.microsoft.com/office/drawing/2014/main" id="{0B51B688-D054-44F1-BEDD-EF5EFB59B0C9}"/>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1" name="Freihandform: Form 4850">
              <a:extLst>
                <a:ext uri="{FF2B5EF4-FFF2-40B4-BE49-F238E27FC236}">
                  <a16:creationId xmlns:a16="http://schemas.microsoft.com/office/drawing/2014/main" id="{CDD6AD00-35E9-41AA-AE80-F8258A751703}"/>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2" name="Freihandform: Form 4851">
              <a:extLst>
                <a:ext uri="{FF2B5EF4-FFF2-40B4-BE49-F238E27FC236}">
                  <a16:creationId xmlns:a16="http://schemas.microsoft.com/office/drawing/2014/main" id="{F31B2597-D155-494C-AFD5-D1ADF8D24ACF}"/>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3" name="Freihandform: Form 4852">
              <a:extLst>
                <a:ext uri="{FF2B5EF4-FFF2-40B4-BE49-F238E27FC236}">
                  <a16:creationId xmlns:a16="http://schemas.microsoft.com/office/drawing/2014/main" id="{081DEB70-4F2C-4287-BA36-B09A5F130464}"/>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54" name="Freihandform: Form 4853">
              <a:extLst>
                <a:ext uri="{FF2B5EF4-FFF2-40B4-BE49-F238E27FC236}">
                  <a16:creationId xmlns:a16="http://schemas.microsoft.com/office/drawing/2014/main" id="{66C6A4A4-75FA-4816-A082-3697E2FB9BF1}"/>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5" name="Freihandform: Form 4854">
              <a:extLst>
                <a:ext uri="{FF2B5EF4-FFF2-40B4-BE49-F238E27FC236}">
                  <a16:creationId xmlns:a16="http://schemas.microsoft.com/office/drawing/2014/main" id="{35509238-F17B-4411-8329-5A107F4AB27B}"/>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6" name="Freihandform: Form 4855">
              <a:extLst>
                <a:ext uri="{FF2B5EF4-FFF2-40B4-BE49-F238E27FC236}">
                  <a16:creationId xmlns:a16="http://schemas.microsoft.com/office/drawing/2014/main" id="{9D4B1678-5916-4BDC-ACC8-25BC7CCD46AE}"/>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7" name="Freihandform: Form 4856">
              <a:extLst>
                <a:ext uri="{FF2B5EF4-FFF2-40B4-BE49-F238E27FC236}">
                  <a16:creationId xmlns:a16="http://schemas.microsoft.com/office/drawing/2014/main" id="{20C46C72-92B7-49F7-A463-4304227AE89D}"/>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8" name="Freihandform: Form 4857">
              <a:extLst>
                <a:ext uri="{FF2B5EF4-FFF2-40B4-BE49-F238E27FC236}">
                  <a16:creationId xmlns:a16="http://schemas.microsoft.com/office/drawing/2014/main" id="{CD3F4BB7-DCAF-4ED5-9568-2A03F3485702}"/>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9" name="Freihandform: Form 4858">
              <a:extLst>
                <a:ext uri="{FF2B5EF4-FFF2-40B4-BE49-F238E27FC236}">
                  <a16:creationId xmlns:a16="http://schemas.microsoft.com/office/drawing/2014/main" id="{AFEBDE7F-0068-4718-918D-4DA96E8E0C6D}"/>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0" name="Freihandform: Form 4859">
              <a:extLst>
                <a:ext uri="{FF2B5EF4-FFF2-40B4-BE49-F238E27FC236}">
                  <a16:creationId xmlns:a16="http://schemas.microsoft.com/office/drawing/2014/main" id="{4B7F4F2F-F7D7-4E30-A4BE-768E81D6A081}"/>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1" name="Freihandform: Form 4860">
              <a:extLst>
                <a:ext uri="{FF2B5EF4-FFF2-40B4-BE49-F238E27FC236}">
                  <a16:creationId xmlns:a16="http://schemas.microsoft.com/office/drawing/2014/main" id="{D07D9BD0-3BA9-4593-8A2E-DDDCAF17ADE0}"/>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2" name="Freihandform: Form 4861">
              <a:extLst>
                <a:ext uri="{FF2B5EF4-FFF2-40B4-BE49-F238E27FC236}">
                  <a16:creationId xmlns:a16="http://schemas.microsoft.com/office/drawing/2014/main" id="{97ADE3EB-EDC9-4404-B465-3C2B3A770971}"/>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63" name="Freihandform: Form 4862">
              <a:extLst>
                <a:ext uri="{FF2B5EF4-FFF2-40B4-BE49-F238E27FC236}">
                  <a16:creationId xmlns:a16="http://schemas.microsoft.com/office/drawing/2014/main" id="{1E21ADA6-FA7C-40F5-9C5B-7860BA35756B}"/>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4" name="Freihandform: Form 4863">
              <a:extLst>
                <a:ext uri="{FF2B5EF4-FFF2-40B4-BE49-F238E27FC236}">
                  <a16:creationId xmlns:a16="http://schemas.microsoft.com/office/drawing/2014/main" id="{74584552-CBED-44C4-806F-7D65485F8CF8}"/>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5" name="Freihandform: Form 4864">
              <a:extLst>
                <a:ext uri="{FF2B5EF4-FFF2-40B4-BE49-F238E27FC236}">
                  <a16:creationId xmlns:a16="http://schemas.microsoft.com/office/drawing/2014/main" id="{9892773A-9F95-4CF8-9492-54D7502A5A0A}"/>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6" name="Freihandform: Form 4865">
              <a:extLst>
                <a:ext uri="{FF2B5EF4-FFF2-40B4-BE49-F238E27FC236}">
                  <a16:creationId xmlns:a16="http://schemas.microsoft.com/office/drawing/2014/main" id="{CAC7CE5A-9804-4358-9167-3C64D9BB6BCE}"/>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67" name="Freihandform: Form 4866">
              <a:extLst>
                <a:ext uri="{FF2B5EF4-FFF2-40B4-BE49-F238E27FC236}">
                  <a16:creationId xmlns:a16="http://schemas.microsoft.com/office/drawing/2014/main" id="{34ED4FB9-D659-464F-84CD-78E6A6D501C6}"/>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8" name="Freihandform: Form 4867">
              <a:extLst>
                <a:ext uri="{FF2B5EF4-FFF2-40B4-BE49-F238E27FC236}">
                  <a16:creationId xmlns:a16="http://schemas.microsoft.com/office/drawing/2014/main" id="{0C73391C-96A3-496B-9ECE-067407121195}"/>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9" name="Freihandform: Form 4868">
              <a:extLst>
                <a:ext uri="{FF2B5EF4-FFF2-40B4-BE49-F238E27FC236}">
                  <a16:creationId xmlns:a16="http://schemas.microsoft.com/office/drawing/2014/main" id="{105CDE59-2DD7-40D3-BC9C-45968F8D39F9}"/>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0" name="Freihandform: Form 4869">
              <a:extLst>
                <a:ext uri="{FF2B5EF4-FFF2-40B4-BE49-F238E27FC236}">
                  <a16:creationId xmlns:a16="http://schemas.microsoft.com/office/drawing/2014/main" id="{896705C4-83AD-427B-8C14-9154F43098B2}"/>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1" name="Freihandform: Form 4870">
              <a:extLst>
                <a:ext uri="{FF2B5EF4-FFF2-40B4-BE49-F238E27FC236}">
                  <a16:creationId xmlns:a16="http://schemas.microsoft.com/office/drawing/2014/main" id="{69C7E474-2ECE-4A85-A8D8-E12E017DBFA8}"/>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72" name="Freihandform: Form 4871">
              <a:extLst>
                <a:ext uri="{FF2B5EF4-FFF2-40B4-BE49-F238E27FC236}">
                  <a16:creationId xmlns:a16="http://schemas.microsoft.com/office/drawing/2014/main" id="{88D108FB-2324-4F33-BC90-BE897F56394E}"/>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3" name="Freihandform: Form 4872">
              <a:extLst>
                <a:ext uri="{FF2B5EF4-FFF2-40B4-BE49-F238E27FC236}">
                  <a16:creationId xmlns:a16="http://schemas.microsoft.com/office/drawing/2014/main" id="{A2A9C393-04CF-4676-8DE5-824DF6C0B471}"/>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4" name="Freihandform: Form 4873">
              <a:extLst>
                <a:ext uri="{FF2B5EF4-FFF2-40B4-BE49-F238E27FC236}">
                  <a16:creationId xmlns:a16="http://schemas.microsoft.com/office/drawing/2014/main" id="{E6CF5318-51B1-4F2D-84C1-DA07A6581490}"/>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75" name="Freihandform: Form 4874">
              <a:extLst>
                <a:ext uri="{FF2B5EF4-FFF2-40B4-BE49-F238E27FC236}">
                  <a16:creationId xmlns:a16="http://schemas.microsoft.com/office/drawing/2014/main" id="{7CA9D2E7-E938-468E-9FB6-FE9D4BAC8D5D}"/>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6" name="Freihandform: Form 4875">
              <a:extLst>
                <a:ext uri="{FF2B5EF4-FFF2-40B4-BE49-F238E27FC236}">
                  <a16:creationId xmlns:a16="http://schemas.microsoft.com/office/drawing/2014/main" id="{3FCC78D2-C5D5-4405-9712-6B29E17A430F}"/>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7" name="Freihandform: Form 4876">
              <a:extLst>
                <a:ext uri="{FF2B5EF4-FFF2-40B4-BE49-F238E27FC236}">
                  <a16:creationId xmlns:a16="http://schemas.microsoft.com/office/drawing/2014/main" id="{7178E399-736E-4AAA-948D-B068D1CBA208}"/>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8" name="Freihandform: Form 4877">
              <a:extLst>
                <a:ext uri="{FF2B5EF4-FFF2-40B4-BE49-F238E27FC236}">
                  <a16:creationId xmlns:a16="http://schemas.microsoft.com/office/drawing/2014/main" id="{63DE1192-1691-47E6-BDB6-2AFCFB10C72C}"/>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9" name="Freihandform: Form 4878">
              <a:extLst>
                <a:ext uri="{FF2B5EF4-FFF2-40B4-BE49-F238E27FC236}">
                  <a16:creationId xmlns:a16="http://schemas.microsoft.com/office/drawing/2014/main" id="{477A9EDC-84A8-4E6E-85C7-8DA2C0E399EF}"/>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80" name="Freihandform: Form 4879">
              <a:extLst>
                <a:ext uri="{FF2B5EF4-FFF2-40B4-BE49-F238E27FC236}">
                  <a16:creationId xmlns:a16="http://schemas.microsoft.com/office/drawing/2014/main" id="{CB7CCEE9-2165-4E29-A3E5-C0140E36DECA}"/>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81" name="Freihandform: Form 4880">
              <a:extLst>
                <a:ext uri="{FF2B5EF4-FFF2-40B4-BE49-F238E27FC236}">
                  <a16:creationId xmlns:a16="http://schemas.microsoft.com/office/drawing/2014/main" id="{BF7B730C-6E38-4F91-87F4-DAAA5DDBCEAB}"/>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2" name="Freihandform: Form 4881">
              <a:extLst>
                <a:ext uri="{FF2B5EF4-FFF2-40B4-BE49-F238E27FC236}">
                  <a16:creationId xmlns:a16="http://schemas.microsoft.com/office/drawing/2014/main" id="{246A826D-2CFD-485D-B212-CA5C3123BA74}"/>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3" name="Freihandform: Form 4882">
              <a:extLst>
                <a:ext uri="{FF2B5EF4-FFF2-40B4-BE49-F238E27FC236}">
                  <a16:creationId xmlns:a16="http://schemas.microsoft.com/office/drawing/2014/main" id="{C9F9258B-DAB6-4C5A-A461-9A2DC1A2CE73}"/>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4" name="Freihandform: Form 4883">
              <a:extLst>
                <a:ext uri="{FF2B5EF4-FFF2-40B4-BE49-F238E27FC236}">
                  <a16:creationId xmlns:a16="http://schemas.microsoft.com/office/drawing/2014/main" id="{07DED1F3-4209-4D0D-90F3-795B6681FA0F}"/>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5" name="Freihandform: Form 4884">
              <a:extLst>
                <a:ext uri="{FF2B5EF4-FFF2-40B4-BE49-F238E27FC236}">
                  <a16:creationId xmlns:a16="http://schemas.microsoft.com/office/drawing/2014/main" id="{0681843D-593B-4C13-887B-5ED40ADC18E5}"/>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886" name="Freihandform: Form 4885">
              <a:extLst>
                <a:ext uri="{FF2B5EF4-FFF2-40B4-BE49-F238E27FC236}">
                  <a16:creationId xmlns:a16="http://schemas.microsoft.com/office/drawing/2014/main" id="{65660007-D1EA-443E-824D-07EE7E5E9A56}"/>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7" name="Freihandform: Form 4886">
              <a:extLst>
                <a:ext uri="{FF2B5EF4-FFF2-40B4-BE49-F238E27FC236}">
                  <a16:creationId xmlns:a16="http://schemas.microsoft.com/office/drawing/2014/main" id="{40B7C08B-29A7-4EC9-AEE7-609FFEAC39CA}"/>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8" name="Freihandform: Form 4887">
              <a:extLst>
                <a:ext uri="{FF2B5EF4-FFF2-40B4-BE49-F238E27FC236}">
                  <a16:creationId xmlns:a16="http://schemas.microsoft.com/office/drawing/2014/main" id="{67DA9C42-C2C5-49AD-B1A7-91C44A49DF5D}"/>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89" name="Freihandform: Form 4888">
              <a:extLst>
                <a:ext uri="{FF2B5EF4-FFF2-40B4-BE49-F238E27FC236}">
                  <a16:creationId xmlns:a16="http://schemas.microsoft.com/office/drawing/2014/main" id="{D60F7EF8-9165-4067-B340-87CC71534AA9}"/>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0" name="Freihandform: Form 4889">
              <a:extLst>
                <a:ext uri="{FF2B5EF4-FFF2-40B4-BE49-F238E27FC236}">
                  <a16:creationId xmlns:a16="http://schemas.microsoft.com/office/drawing/2014/main" id="{0B2311EB-C411-4C81-A1BA-0AB957C0B28D}"/>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1" name="Freihandform: Form 4890">
              <a:extLst>
                <a:ext uri="{FF2B5EF4-FFF2-40B4-BE49-F238E27FC236}">
                  <a16:creationId xmlns:a16="http://schemas.microsoft.com/office/drawing/2014/main" id="{A8AB2AC5-B5AF-40DD-9AA9-9A3786EB46C5}"/>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2" name="Freihandform: Form 4891">
              <a:extLst>
                <a:ext uri="{FF2B5EF4-FFF2-40B4-BE49-F238E27FC236}">
                  <a16:creationId xmlns:a16="http://schemas.microsoft.com/office/drawing/2014/main" id="{F9B84A90-78DA-4D65-84CE-7163FEB8CCF8}"/>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3" name="Freihandform: Form 4892">
              <a:extLst>
                <a:ext uri="{FF2B5EF4-FFF2-40B4-BE49-F238E27FC236}">
                  <a16:creationId xmlns:a16="http://schemas.microsoft.com/office/drawing/2014/main" id="{A656A871-B34C-4009-A3B2-34C2A31EEFD1}"/>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4" name="Freihandform: Form 4893">
              <a:extLst>
                <a:ext uri="{FF2B5EF4-FFF2-40B4-BE49-F238E27FC236}">
                  <a16:creationId xmlns:a16="http://schemas.microsoft.com/office/drawing/2014/main" id="{87E58895-19D6-406A-A00C-7424E4BCD5E1}"/>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5" name="Freihandform: Form 4894">
              <a:extLst>
                <a:ext uri="{FF2B5EF4-FFF2-40B4-BE49-F238E27FC236}">
                  <a16:creationId xmlns:a16="http://schemas.microsoft.com/office/drawing/2014/main" id="{5A250091-B805-468F-B03E-A4F53EE321C2}"/>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6" name="Freihandform: Form 4895">
              <a:extLst>
                <a:ext uri="{FF2B5EF4-FFF2-40B4-BE49-F238E27FC236}">
                  <a16:creationId xmlns:a16="http://schemas.microsoft.com/office/drawing/2014/main" id="{04BF2A0D-B767-423F-8ADF-CA32F86AB77F}"/>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7" name="Freihandform: Form 4896">
              <a:extLst>
                <a:ext uri="{FF2B5EF4-FFF2-40B4-BE49-F238E27FC236}">
                  <a16:creationId xmlns:a16="http://schemas.microsoft.com/office/drawing/2014/main" id="{18EDCACA-0337-4752-B839-99BFB9E51E9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8" name="Freihandform: Form 4897">
              <a:extLst>
                <a:ext uri="{FF2B5EF4-FFF2-40B4-BE49-F238E27FC236}">
                  <a16:creationId xmlns:a16="http://schemas.microsoft.com/office/drawing/2014/main" id="{7D5D7D61-C20D-44E5-B69B-E019FAB0B902}"/>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9" name="Freihandform: Form 4898">
              <a:extLst>
                <a:ext uri="{FF2B5EF4-FFF2-40B4-BE49-F238E27FC236}">
                  <a16:creationId xmlns:a16="http://schemas.microsoft.com/office/drawing/2014/main" id="{2221290B-483A-42E4-BE51-844C6E7DE4C9}"/>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0" name="Freihandform: Form 4899">
              <a:extLst>
                <a:ext uri="{FF2B5EF4-FFF2-40B4-BE49-F238E27FC236}">
                  <a16:creationId xmlns:a16="http://schemas.microsoft.com/office/drawing/2014/main" id="{6BB89592-D9A8-4D48-9F7A-FD50B6CEA045}"/>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1" name="Freihandform: Form 4900">
              <a:extLst>
                <a:ext uri="{FF2B5EF4-FFF2-40B4-BE49-F238E27FC236}">
                  <a16:creationId xmlns:a16="http://schemas.microsoft.com/office/drawing/2014/main" id="{B9CA3517-0C51-4D75-A0A5-7306866FA9D5}"/>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902" name="Freihandform: Form 4901">
              <a:extLst>
                <a:ext uri="{FF2B5EF4-FFF2-40B4-BE49-F238E27FC236}">
                  <a16:creationId xmlns:a16="http://schemas.microsoft.com/office/drawing/2014/main" id="{BA2729A0-1B10-4AE2-90F2-4B98CF7EDC60}"/>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3" name="Freihandform: Form 4902">
              <a:extLst>
                <a:ext uri="{FF2B5EF4-FFF2-40B4-BE49-F238E27FC236}">
                  <a16:creationId xmlns:a16="http://schemas.microsoft.com/office/drawing/2014/main" id="{F184AE16-6E80-47E7-8DB1-FCAE67D61494}"/>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4" name="Freihandform: Form 4903">
              <a:extLst>
                <a:ext uri="{FF2B5EF4-FFF2-40B4-BE49-F238E27FC236}">
                  <a16:creationId xmlns:a16="http://schemas.microsoft.com/office/drawing/2014/main" id="{5FD77A41-629C-42EF-8124-5B22AB9F8C2B}"/>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5" name="Freihandform: Form 4904">
              <a:extLst>
                <a:ext uri="{FF2B5EF4-FFF2-40B4-BE49-F238E27FC236}">
                  <a16:creationId xmlns:a16="http://schemas.microsoft.com/office/drawing/2014/main" id="{A83886E2-710F-43E8-92BB-309B8081FCF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6" name="Freihandform: Form 4905">
              <a:extLst>
                <a:ext uri="{FF2B5EF4-FFF2-40B4-BE49-F238E27FC236}">
                  <a16:creationId xmlns:a16="http://schemas.microsoft.com/office/drawing/2014/main" id="{734CC8AF-39E9-415B-8739-7A7E14580107}"/>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907" name="Freihandform: Form 4906">
              <a:extLst>
                <a:ext uri="{FF2B5EF4-FFF2-40B4-BE49-F238E27FC236}">
                  <a16:creationId xmlns:a16="http://schemas.microsoft.com/office/drawing/2014/main" id="{9C1FA5FB-5220-4E06-BD55-5788C1A5F94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8" name="Freihandform: Form 4907">
              <a:extLst>
                <a:ext uri="{FF2B5EF4-FFF2-40B4-BE49-F238E27FC236}">
                  <a16:creationId xmlns:a16="http://schemas.microsoft.com/office/drawing/2014/main" id="{BB30D93B-BA29-4A45-A4C4-6D7882F75E59}"/>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909" name="Freihandform: Form 4908">
              <a:extLst>
                <a:ext uri="{FF2B5EF4-FFF2-40B4-BE49-F238E27FC236}">
                  <a16:creationId xmlns:a16="http://schemas.microsoft.com/office/drawing/2014/main" id="{9B36508A-0F05-4ADC-BB79-AD4B70766E74}"/>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10" name="Freihandform: Form 4909">
              <a:extLst>
                <a:ext uri="{FF2B5EF4-FFF2-40B4-BE49-F238E27FC236}">
                  <a16:creationId xmlns:a16="http://schemas.microsoft.com/office/drawing/2014/main" id="{622FE4F3-58F4-46F0-87E8-9F81C9F4072A}"/>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911" name="Freihandform: Form 4910">
              <a:extLst>
                <a:ext uri="{FF2B5EF4-FFF2-40B4-BE49-F238E27FC236}">
                  <a16:creationId xmlns:a16="http://schemas.microsoft.com/office/drawing/2014/main" id="{93ED618E-4CFB-4836-B292-F41AC01D66D1}"/>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912" name="Freihandform: Form 4911">
              <a:extLst>
                <a:ext uri="{FF2B5EF4-FFF2-40B4-BE49-F238E27FC236}">
                  <a16:creationId xmlns:a16="http://schemas.microsoft.com/office/drawing/2014/main" id="{DE282645-DB16-41B0-94A4-87EBA561E456}"/>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913" name="Freihandform: Form 4912">
              <a:extLst>
                <a:ext uri="{FF2B5EF4-FFF2-40B4-BE49-F238E27FC236}">
                  <a16:creationId xmlns:a16="http://schemas.microsoft.com/office/drawing/2014/main" id="{7DA19C29-AEC3-4A97-B3FF-D5F750E0AB46}"/>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914" name="Freihandform: Form 4913">
              <a:extLst>
                <a:ext uri="{FF2B5EF4-FFF2-40B4-BE49-F238E27FC236}">
                  <a16:creationId xmlns:a16="http://schemas.microsoft.com/office/drawing/2014/main" id="{183615A0-CBA1-40F1-A2B6-1AD4BFEA25CB}"/>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915" name="Freihandform: Form 4914">
              <a:extLst>
                <a:ext uri="{FF2B5EF4-FFF2-40B4-BE49-F238E27FC236}">
                  <a16:creationId xmlns:a16="http://schemas.microsoft.com/office/drawing/2014/main" id="{56BBCD60-CBFA-48CD-ADC4-D70D18788555}"/>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733" name="Diagramm 4732">
            <a:extLst>
              <a:ext uri="{FF2B5EF4-FFF2-40B4-BE49-F238E27FC236}">
                <a16:creationId xmlns:a16="http://schemas.microsoft.com/office/drawing/2014/main" id="{837A4EEE-EF25-4B75-9A31-253961CBA06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0</xdr:col>
      <xdr:colOff>95248</xdr:colOff>
      <xdr:row>33</xdr:row>
      <xdr:rowOff>0</xdr:rowOff>
    </xdr:from>
    <xdr:to>
      <xdr:col>6</xdr:col>
      <xdr:colOff>136779</xdr:colOff>
      <xdr:row>48</xdr:row>
      <xdr:rowOff>231109</xdr:rowOff>
    </xdr:to>
    <xdr:grpSp>
      <xdr:nvGrpSpPr>
        <xdr:cNvPr id="4916" name="Gruppieren 4915">
          <a:extLst>
            <a:ext uri="{FF2B5EF4-FFF2-40B4-BE49-F238E27FC236}">
              <a16:creationId xmlns:a16="http://schemas.microsoft.com/office/drawing/2014/main" id="{3E068B68-C492-49D9-AF86-7A7DE10B2214}"/>
            </a:ext>
          </a:extLst>
        </xdr:cNvPr>
        <xdr:cNvGrpSpPr/>
      </xdr:nvGrpSpPr>
      <xdr:grpSpPr>
        <a:xfrm>
          <a:off x="95248" y="8153400"/>
          <a:ext cx="1346456" cy="3698209"/>
          <a:chOff x="47625" y="3970734"/>
          <a:chExt cx="1351219" cy="3731546"/>
        </a:xfrm>
      </xdr:grpSpPr>
      <xdr:grpSp>
        <xdr:nvGrpSpPr>
          <xdr:cNvPr id="4917" name="Gruppieren 4916">
            <a:extLst>
              <a:ext uri="{FF2B5EF4-FFF2-40B4-BE49-F238E27FC236}">
                <a16:creationId xmlns:a16="http://schemas.microsoft.com/office/drawing/2014/main" id="{7ECC1C88-0CEF-4C5D-A8AF-51E300990BAA}"/>
              </a:ext>
            </a:extLst>
          </xdr:cNvPr>
          <xdr:cNvGrpSpPr>
            <a:grpSpLocks noChangeAspect="1"/>
          </xdr:cNvGrpSpPr>
        </xdr:nvGrpSpPr>
        <xdr:grpSpPr>
          <a:xfrm>
            <a:off x="88039" y="4035062"/>
            <a:ext cx="1273485" cy="3624151"/>
            <a:chOff x="8899072" y="2558143"/>
            <a:chExt cx="2311753" cy="6477735"/>
          </a:xfrm>
        </xdr:grpSpPr>
        <xdr:sp macro="" textlink="">
          <xdr:nvSpPr>
            <xdr:cNvPr id="4919" name="Freihandform: Form 4918">
              <a:extLst>
                <a:ext uri="{FF2B5EF4-FFF2-40B4-BE49-F238E27FC236}">
                  <a16:creationId xmlns:a16="http://schemas.microsoft.com/office/drawing/2014/main" id="{27B6909A-89CA-48CA-A337-64B88328E4A3}"/>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0" name="Freihandform: Form 4919">
              <a:extLst>
                <a:ext uri="{FF2B5EF4-FFF2-40B4-BE49-F238E27FC236}">
                  <a16:creationId xmlns:a16="http://schemas.microsoft.com/office/drawing/2014/main" id="{62B28B1F-4F50-4576-982F-22E3778EC94C}"/>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1" name="Freihandform: Form 4920">
              <a:extLst>
                <a:ext uri="{FF2B5EF4-FFF2-40B4-BE49-F238E27FC236}">
                  <a16:creationId xmlns:a16="http://schemas.microsoft.com/office/drawing/2014/main" id="{75F22943-26F7-4237-9F35-6EF5E3534884}"/>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2" name="Freihandform: Form 4921">
              <a:extLst>
                <a:ext uri="{FF2B5EF4-FFF2-40B4-BE49-F238E27FC236}">
                  <a16:creationId xmlns:a16="http://schemas.microsoft.com/office/drawing/2014/main" id="{122BC807-0D91-47AB-B68D-8E4F958E18D6}"/>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3" name="Freihandform: Form 4922">
              <a:extLst>
                <a:ext uri="{FF2B5EF4-FFF2-40B4-BE49-F238E27FC236}">
                  <a16:creationId xmlns:a16="http://schemas.microsoft.com/office/drawing/2014/main" id="{469031C5-5940-4CB7-A2DB-45F32404DF6F}"/>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4" name="Freihandform: Form 4923">
              <a:extLst>
                <a:ext uri="{FF2B5EF4-FFF2-40B4-BE49-F238E27FC236}">
                  <a16:creationId xmlns:a16="http://schemas.microsoft.com/office/drawing/2014/main" id="{B6513B6A-37BD-4DD4-A294-BB87EE5AB627}"/>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5" name="Freihandform: Form 4924">
              <a:extLst>
                <a:ext uri="{FF2B5EF4-FFF2-40B4-BE49-F238E27FC236}">
                  <a16:creationId xmlns:a16="http://schemas.microsoft.com/office/drawing/2014/main" id="{3D717276-6D04-46E2-85E2-793D58830FBC}"/>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6" name="Freihandform: Form 4925">
              <a:extLst>
                <a:ext uri="{FF2B5EF4-FFF2-40B4-BE49-F238E27FC236}">
                  <a16:creationId xmlns:a16="http://schemas.microsoft.com/office/drawing/2014/main" id="{685D926F-48F5-4FED-A561-11E749853D2D}"/>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7" name="Freihandform: Form 4926">
              <a:extLst>
                <a:ext uri="{FF2B5EF4-FFF2-40B4-BE49-F238E27FC236}">
                  <a16:creationId xmlns:a16="http://schemas.microsoft.com/office/drawing/2014/main" id="{FC93ADBA-B341-4EAC-AAE2-56CFCECEA957}"/>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8" name="Freihandform: Form 4927">
              <a:extLst>
                <a:ext uri="{FF2B5EF4-FFF2-40B4-BE49-F238E27FC236}">
                  <a16:creationId xmlns:a16="http://schemas.microsoft.com/office/drawing/2014/main" id="{1A090821-6623-4818-BB2A-8C814DBE7731}"/>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9" name="Freihandform: Form 4928">
              <a:extLst>
                <a:ext uri="{FF2B5EF4-FFF2-40B4-BE49-F238E27FC236}">
                  <a16:creationId xmlns:a16="http://schemas.microsoft.com/office/drawing/2014/main" id="{D452A8C2-7658-4903-B7A5-D012A9204281}"/>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0" name="Freihandform: Form 4929">
              <a:extLst>
                <a:ext uri="{FF2B5EF4-FFF2-40B4-BE49-F238E27FC236}">
                  <a16:creationId xmlns:a16="http://schemas.microsoft.com/office/drawing/2014/main" id="{32C942A9-2732-4ACA-8E34-7D4D7D92D509}"/>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1" name="Freihandform: Form 4930">
              <a:extLst>
                <a:ext uri="{FF2B5EF4-FFF2-40B4-BE49-F238E27FC236}">
                  <a16:creationId xmlns:a16="http://schemas.microsoft.com/office/drawing/2014/main" id="{CA20A784-3566-4B81-A4BF-C1920679B03B}"/>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932" name="Freihandform: Form 4931">
              <a:extLst>
                <a:ext uri="{FF2B5EF4-FFF2-40B4-BE49-F238E27FC236}">
                  <a16:creationId xmlns:a16="http://schemas.microsoft.com/office/drawing/2014/main" id="{0A7E9690-03F5-4906-91CA-C517C6334605}"/>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3" name="Freihandform: Form 4932">
              <a:extLst>
                <a:ext uri="{FF2B5EF4-FFF2-40B4-BE49-F238E27FC236}">
                  <a16:creationId xmlns:a16="http://schemas.microsoft.com/office/drawing/2014/main" id="{446BCEE7-EBA3-4526-9003-0E46282B1C72}"/>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934" name="Freihandform: Form 4933">
              <a:extLst>
                <a:ext uri="{FF2B5EF4-FFF2-40B4-BE49-F238E27FC236}">
                  <a16:creationId xmlns:a16="http://schemas.microsoft.com/office/drawing/2014/main" id="{D3E0E5B1-9A52-44D6-B4AA-A793E7B2A0C6}"/>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5" name="Freihandform: Form 4934">
              <a:extLst>
                <a:ext uri="{FF2B5EF4-FFF2-40B4-BE49-F238E27FC236}">
                  <a16:creationId xmlns:a16="http://schemas.microsoft.com/office/drawing/2014/main" id="{38CB08F4-E270-4211-B2EA-B1F2C4E6DA66}"/>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6" name="Freihandform: Form 4935">
              <a:extLst>
                <a:ext uri="{FF2B5EF4-FFF2-40B4-BE49-F238E27FC236}">
                  <a16:creationId xmlns:a16="http://schemas.microsoft.com/office/drawing/2014/main" id="{ED6C9BBA-C6E4-409F-95ED-C608566003C6}"/>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7" name="Freihandform: Form 4936">
              <a:extLst>
                <a:ext uri="{FF2B5EF4-FFF2-40B4-BE49-F238E27FC236}">
                  <a16:creationId xmlns:a16="http://schemas.microsoft.com/office/drawing/2014/main" id="{AAA3BC13-E0E6-4967-8035-7906A2CB36FC}"/>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8" name="Freihandform: Form 4937">
              <a:extLst>
                <a:ext uri="{FF2B5EF4-FFF2-40B4-BE49-F238E27FC236}">
                  <a16:creationId xmlns:a16="http://schemas.microsoft.com/office/drawing/2014/main" id="{F907CA1F-A406-4DEA-BA32-CCB6630F9F2F}"/>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9" name="Freihandform: Form 4938">
              <a:extLst>
                <a:ext uri="{FF2B5EF4-FFF2-40B4-BE49-F238E27FC236}">
                  <a16:creationId xmlns:a16="http://schemas.microsoft.com/office/drawing/2014/main" id="{9E755F29-A957-4483-8047-764357B1564C}"/>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940" name="Freihandform: Form 4939">
              <a:extLst>
                <a:ext uri="{FF2B5EF4-FFF2-40B4-BE49-F238E27FC236}">
                  <a16:creationId xmlns:a16="http://schemas.microsoft.com/office/drawing/2014/main" id="{C9316501-2322-47CA-8356-DC2E439F16F8}"/>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1" name="Freihandform: Form 4940">
              <a:extLst>
                <a:ext uri="{FF2B5EF4-FFF2-40B4-BE49-F238E27FC236}">
                  <a16:creationId xmlns:a16="http://schemas.microsoft.com/office/drawing/2014/main" id="{B3DDF4C3-1250-4680-A0DF-E2C4953ACDFF}"/>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2" name="Freihandform: Form 4941">
              <a:extLst>
                <a:ext uri="{FF2B5EF4-FFF2-40B4-BE49-F238E27FC236}">
                  <a16:creationId xmlns:a16="http://schemas.microsoft.com/office/drawing/2014/main" id="{4C639C61-7FCC-46DA-909A-22BE6A0D5511}"/>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3" name="Freihandform: Form 4942">
              <a:extLst>
                <a:ext uri="{FF2B5EF4-FFF2-40B4-BE49-F238E27FC236}">
                  <a16:creationId xmlns:a16="http://schemas.microsoft.com/office/drawing/2014/main" id="{2991CF48-3EB9-454B-9553-00D1B860100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4" name="Freihandform: Form 4943">
              <a:extLst>
                <a:ext uri="{FF2B5EF4-FFF2-40B4-BE49-F238E27FC236}">
                  <a16:creationId xmlns:a16="http://schemas.microsoft.com/office/drawing/2014/main" id="{6220603E-D25D-44B7-8FFC-C2D067E3C081}"/>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945" name="Freihandform: Form 4944">
              <a:extLst>
                <a:ext uri="{FF2B5EF4-FFF2-40B4-BE49-F238E27FC236}">
                  <a16:creationId xmlns:a16="http://schemas.microsoft.com/office/drawing/2014/main" id="{12966AAA-08BA-4DF3-B340-10F9AA3F70D9}"/>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946" name="Freihandform: Form 4945">
              <a:extLst>
                <a:ext uri="{FF2B5EF4-FFF2-40B4-BE49-F238E27FC236}">
                  <a16:creationId xmlns:a16="http://schemas.microsoft.com/office/drawing/2014/main" id="{E5A10D55-D471-4ACE-A104-F00C1A51B209}"/>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947" name="Freihandform: Form 4946">
              <a:extLst>
                <a:ext uri="{FF2B5EF4-FFF2-40B4-BE49-F238E27FC236}">
                  <a16:creationId xmlns:a16="http://schemas.microsoft.com/office/drawing/2014/main" id="{461848FA-DED3-4C34-8AFF-786EDE603E20}"/>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48" name="Freihandform: Form 4947">
              <a:extLst>
                <a:ext uri="{FF2B5EF4-FFF2-40B4-BE49-F238E27FC236}">
                  <a16:creationId xmlns:a16="http://schemas.microsoft.com/office/drawing/2014/main" id="{1CB08FAB-265D-4A3D-B08D-251D584657F3}"/>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49" name="Freihandform: Form 4948">
              <a:extLst>
                <a:ext uri="{FF2B5EF4-FFF2-40B4-BE49-F238E27FC236}">
                  <a16:creationId xmlns:a16="http://schemas.microsoft.com/office/drawing/2014/main" id="{703A4BE3-811B-418D-86AC-9BD5E209D3AC}"/>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0" name="Freihandform: Form 4949">
              <a:extLst>
                <a:ext uri="{FF2B5EF4-FFF2-40B4-BE49-F238E27FC236}">
                  <a16:creationId xmlns:a16="http://schemas.microsoft.com/office/drawing/2014/main" id="{8E2A3445-56B7-4C45-B091-CABD6D5F4993}"/>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1" name="Freihandform: Form 4950">
              <a:extLst>
                <a:ext uri="{FF2B5EF4-FFF2-40B4-BE49-F238E27FC236}">
                  <a16:creationId xmlns:a16="http://schemas.microsoft.com/office/drawing/2014/main" id="{7BCB8F54-4F4E-4E47-B909-6CD907B2CC48}"/>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2" name="Freihandform: Form 4951">
              <a:extLst>
                <a:ext uri="{FF2B5EF4-FFF2-40B4-BE49-F238E27FC236}">
                  <a16:creationId xmlns:a16="http://schemas.microsoft.com/office/drawing/2014/main" id="{17617EE5-8BBD-4B4B-8731-C5A36E66E98D}"/>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3" name="Freihandform: Form 4952">
              <a:extLst>
                <a:ext uri="{FF2B5EF4-FFF2-40B4-BE49-F238E27FC236}">
                  <a16:creationId xmlns:a16="http://schemas.microsoft.com/office/drawing/2014/main" id="{3762DFE0-C897-469A-A77A-ECCC15AE518E}"/>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4" name="Freihandform: Form 4953">
              <a:extLst>
                <a:ext uri="{FF2B5EF4-FFF2-40B4-BE49-F238E27FC236}">
                  <a16:creationId xmlns:a16="http://schemas.microsoft.com/office/drawing/2014/main" id="{18FA8834-943A-4278-A774-39F45850F076}"/>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955" name="Freihandform: Form 4954">
              <a:extLst>
                <a:ext uri="{FF2B5EF4-FFF2-40B4-BE49-F238E27FC236}">
                  <a16:creationId xmlns:a16="http://schemas.microsoft.com/office/drawing/2014/main" id="{C1EC3C53-C283-4CA0-92E7-5612F01690FC}"/>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6" name="Freihandform: Form 4955">
              <a:extLst>
                <a:ext uri="{FF2B5EF4-FFF2-40B4-BE49-F238E27FC236}">
                  <a16:creationId xmlns:a16="http://schemas.microsoft.com/office/drawing/2014/main" id="{930439C6-4427-4B68-B1B8-27CDE5B17ABC}"/>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957" name="Freihandform: Form 4956">
              <a:extLst>
                <a:ext uri="{FF2B5EF4-FFF2-40B4-BE49-F238E27FC236}">
                  <a16:creationId xmlns:a16="http://schemas.microsoft.com/office/drawing/2014/main" id="{A6D4D19F-868A-422B-BF41-AABA502D2036}"/>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8" name="Freihandform: Form 4957">
              <a:extLst>
                <a:ext uri="{FF2B5EF4-FFF2-40B4-BE49-F238E27FC236}">
                  <a16:creationId xmlns:a16="http://schemas.microsoft.com/office/drawing/2014/main" id="{38024315-DECC-4033-8213-EB968A364AB3}"/>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9" name="Freihandform: Form 4958">
              <a:extLst>
                <a:ext uri="{FF2B5EF4-FFF2-40B4-BE49-F238E27FC236}">
                  <a16:creationId xmlns:a16="http://schemas.microsoft.com/office/drawing/2014/main" id="{1D142148-A1AC-4581-8D05-1F3A0C79C731}"/>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60" name="Freihandform: Form 4959">
              <a:extLst>
                <a:ext uri="{FF2B5EF4-FFF2-40B4-BE49-F238E27FC236}">
                  <a16:creationId xmlns:a16="http://schemas.microsoft.com/office/drawing/2014/main" id="{D50866C1-78C5-4C72-A9F1-34A974D12085}"/>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61" name="Freihandform: Form 4960">
              <a:extLst>
                <a:ext uri="{FF2B5EF4-FFF2-40B4-BE49-F238E27FC236}">
                  <a16:creationId xmlns:a16="http://schemas.microsoft.com/office/drawing/2014/main" id="{8E2FB6DA-EE45-4AA8-AD77-7A2BD3148D27}"/>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962" name="Freihandform: Form 4961">
              <a:extLst>
                <a:ext uri="{FF2B5EF4-FFF2-40B4-BE49-F238E27FC236}">
                  <a16:creationId xmlns:a16="http://schemas.microsoft.com/office/drawing/2014/main" id="{181B01A6-2C41-4F2A-A6D6-0AB5B509988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963" name="Freihandform: Form 4962">
              <a:extLst>
                <a:ext uri="{FF2B5EF4-FFF2-40B4-BE49-F238E27FC236}">
                  <a16:creationId xmlns:a16="http://schemas.microsoft.com/office/drawing/2014/main" id="{6B0F4DA4-E91F-48BD-AED4-8C6BED4C204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4" name="Freihandform: Form 4963">
              <a:extLst>
                <a:ext uri="{FF2B5EF4-FFF2-40B4-BE49-F238E27FC236}">
                  <a16:creationId xmlns:a16="http://schemas.microsoft.com/office/drawing/2014/main" id="{A9FECFD3-EF3A-4548-9B0E-D7EF77E6FA07}"/>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5" name="Freihandform: Form 4964">
              <a:extLst>
                <a:ext uri="{FF2B5EF4-FFF2-40B4-BE49-F238E27FC236}">
                  <a16:creationId xmlns:a16="http://schemas.microsoft.com/office/drawing/2014/main" id="{6EDAC8AE-1586-487D-AD77-3999FD9986C3}"/>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6" name="Freihandform: Form 4965">
              <a:extLst>
                <a:ext uri="{FF2B5EF4-FFF2-40B4-BE49-F238E27FC236}">
                  <a16:creationId xmlns:a16="http://schemas.microsoft.com/office/drawing/2014/main" id="{500BF213-D149-4364-A02F-890B86D89C2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7" name="Freihandform: Form 4966">
              <a:extLst>
                <a:ext uri="{FF2B5EF4-FFF2-40B4-BE49-F238E27FC236}">
                  <a16:creationId xmlns:a16="http://schemas.microsoft.com/office/drawing/2014/main" id="{9F2EDC84-AF32-4B7A-A501-6D64797723B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8" name="Freihandform: Form 4967">
              <a:extLst>
                <a:ext uri="{FF2B5EF4-FFF2-40B4-BE49-F238E27FC236}">
                  <a16:creationId xmlns:a16="http://schemas.microsoft.com/office/drawing/2014/main" id="{543765D9-1D1D-4425-9B6A-495BFC59A06E}"/>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9" name="Freihandform: Form 4968">
              <a:extLst>
                <a:ext uri="{FF2B5EF4-FFF2-40B4-BE49-F238E27FC236}">
                  <a16:creationId xmlns:a16="http://schemas.microsoft.com/office/drawing/2014/main" id="{2931159D-9B0F-49B9-95A2-B84E83C39F50}"/>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0" name="Freihandform: Form 4969">
              <a:extLst>
                <a:ext uri="{FF2B5EF4-FFF2-40B4-BE49-F238E27FC236}">
                  <a16:creationId xmlns:a16="http://schemas.microsoft.com/office/drawing/2014/main" id="{E45B2EE6-4E4C-4725-AC1D-F9BC800DD791}"/>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1" name="Freihandform: Form 4970">
              <a:extLst>
                <a:ext uri="{FF2B5EF4-FFF2-40B4-BE49-F238E27FC236}">
                  <a16:creationId xmlns:a16="http://schemas.microsoft.com/office/drawing/2014/main" id="{A4752B8F-0E04-4307-8606-0AA7D0A90C90}"/>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2" name="Freihandform: Form 4971">
              <a:extLst>
                <a:ext uri="{FF2B5EF4-FFF2-40B4-BE49-F238E27FC236}">
                  <a16:creationId xmlns:a16="http://schemas.microsoft.com/office/drawing/2014/main" id="{A64FFA3F-BC60-40F9-A553-B0E4DC4F62B7}"/>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3" name="Freihandform: Form 4972">
              <a:extLst>
                <a:ext uri="{FF2B5EF4-FFF2-40B4-BE49-F238E27FC236}">
                  <a16:creationId xmlns:a16="http://schemas.microsoft.com/office/drawing/2014/main" id="{C0370FD4-81D8-4BBE-BB84-28102D453560}"/>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4" name="Freihandform: Form 4973">
              <a:extLst>
                <a:ext uri="{FF2B5EF4-FFF2-40B4-BE49-F238E27FC236}">
                  <a16:creationId xmlns:a16="http://schemas.microsoft.com/office/drawing/2014/main" id="{E49F824B-4876-451B-B993-B10D30D9F131}"/>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5" name="Freihandform: Form 4974">
              <a:extLst>
                <a:ext uri="{FF2B5EF4-FFF2-40B4-BE49-F238E27FC236}">
                  <a16:creationId xmlns:a16="http://schemas.microsoft.com/office/drawing/2014/main" id="{70D64C4C-759E-45E3-B1B1-AA102FF05189}"/>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6" name="Freihandform: Form 4975">
              <a:extLst>
                <a:ext uri="{FF2B5EF4-FFF2-40B4-BE49-F238E27FC236}">
                  <a16:creationId xmlns:a16="http://schemas.microsoft.com/office/drawing/2014/main" id="{78C184ED-1860-4957-B10C-79FAC2D54555}"/>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7" name="Freihandform: Form 4976">
              <a:extLst>
                <a:ext uri="{FF2B5EF4-FFF2-40B4-BE49-F238E27FC236}">
                  <a16:creationId xmlns:a16="http://schemas.microsoft.com/office/drawing/2014/main" id="{204CF9EF-21FB-412E-B99E-CCCB06A408BF}"/>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8" name="Freihandform: Form 4977">
              <a:extLst>
                <a:ext uri="{FF2B5EF4-FFF2-40B4-BE49-F238E27FC236}">
                  <a16:creationId xmlns:a16="http://schemas.microsoft.com/office/drawing/2014/main" id="{9A5169AA-F315-4590-8A52-E09DB535151B}"/>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9" name="Freihandform: Form 4978">
              <a:extLst>
                <a:ext uri="{FF2B5EF4-FFF2-40B4-BE49-F238E27FC236}">
                  <a16:creationId xmlns:a16="http://schemas.microsoft.com/office/drawing/2014/main" id="{F575F539-45F8-48D1-80B8-90D7F8FB847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0" name="Freihandform: Form 4979">
              <a:extLst>
                <a:ext uri="{FF2B5EF4-FFF2-40B4-BE49-F238E27FC236}">
                  <a16:creationId xmlns:a16="http://schemas.microsoft.com/office/drawing/2014/main" id="{D547702F-FADD-441F-8F53-0B1B631EB82E}"/>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1" name="Freihandform: Form 4980">
              <a:extLst>
                <a:ext uri="{FF2B5EF4-FFF2-40B4-BE49-F238E27FC236}">
                  <a16:creationId xmlns:a16="http://schemas.microsoft.com/office/drawing/2014/main" id="{CFBE81DC-7D36-400B-95F3-467D2083AE6D}"/>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2" name="Freihandform: Form 4981">
              <a:extLst>
                <a:ext uri="{FF2B5EF4-FFF2-40B4-BE49-F238E27FC236}">
                  <a16:creationId xmlns:a16="http://schemas.microsoft.com/office/drawing/2014/main" id="{3B8CD638-6055-43AC-A9B1-A517C5610756}"/>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3" name="Freihandform: Form 4982">
              <a:extLst>
                <a:ext uri="{FF2B5EF4-FFF2-40B4-BE49-F238E27FC236}">
                  <a16:creationId xmlns:a16="http://schemas.microsoft.com/office/drawing/2014/main" id="{107C6F7C-1D95-4D3A-86ED-9F419AE95CF0}"/>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4" name="Freihandform: Form 4983">
              <a:extLst>
                <a:ext uri="{FF2B5EF4-FFF2-40B4-BE49-F238E27FC236}">
                  <a16:creationId xmlns:a16="http://schemas.microsoft.com/office/drawing/2014/main" id="{B47FF855-272A-4E37-80EC-1C4974361688}"/>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5" name="Freihandform: Form 4984">
              <a:extLst>
                <a:ext uri="{FF2B5EF4-FFF2-40B4-BE49-F238E27FC236}">
                  <a16:creationId xmlns:a16="http://schemas.microsoft.com/office/drawing/2014/main" id="{10EE32E2-D2C4-4DF3-ABB3-BFBF9911582B}"/>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6" name="Freihandform: Form 4985">
              <a:extLst>
                <a:ext uri="{FF2B5EF4-FFF2-40B4-BE49-F238E27FC236}">
                  <a16:creationId xmlns:a16="http://schemas.microsoft.com/office/drawing/2014/main" id="{EB86586E-40F2-4300-821A-C542A8EA52BE}"/>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7" name="Freihandform: Form 4986">
              <a:extLst>
                <a:ext uri="{FF2B5EF4-FFF2-40B4-BE49-F238E27FC236}">
                  <a16:creationId xmlns:a16="http://schemas.microsoft.com/office/drawing/2014/main" id="{6C39C7F9-146C-453B-9FC6-BAEE84EFA7BA}"/>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8" name="Freihandform: Form 4987">
              <a:extLst>
                <a:ext uri="{FF2B5EF4-FFF2-40B4-BE49-F238E27FC236}">
                  <a16:creationId xmlns:a16="http://schemas.microsoft.com/office/drawing/2014/main" id="{783545E0-69FA-41A4-AFEB-41CFD3F9F6CB}"/>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9" name="Freihandform: Form 4988">
              <a:extLst>
                <a:ext uri="{FF2B5EF4-FFF2-40B4-BE49-F238E27FC236}">
                  <a16:creationId xmlns:a16="http://schemas.microsoft.com/office/drawing/2014/main" id="{E0DBA4D0-7892-4B30-BD1B-53067E8C898D}"/>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0" name="Freihandform: Form 4989">
              <a:extLst>
                <a:ext uri="{FF2B5EF4-FFF2-40B4-BE49-F238E27FC236}">
                  <a16:creationId xmlns:a16="http://schemas.microsoft.com/office/drawing/2014/main" id="{84CBE7BE-0859-4A2E-990B-079AD6A95C79}"/>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1" name="Freihandform: Form 4990">
              <a:extLst>
                <a:ext uri="{FF2B5EF4-FFF2-40B4-BE49-F238E27FC236}">
                  <a16:creationId xmlns:a16="http://schemas.microsoft.com/office/drawing/2014/main" id="{4C77E636-9E6F-4DCA-AE9F-C0C793B1D99A}"/>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2" name="Freihandform: Form 4991">
              <a:extLst>
                <a:ext uri="{FF2B5EF4-FFF2-40B4-BE49-F238E27FC236}">
                  <a16:creationId xmlns:a16="http://schemas.microsoft.com/office/drawing/2014/main" id="{FB2BB152-2B8B-4141-9917-F207008A717C}"/>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3" name="Freihandform: Form 4992">
              <a:extLst>
                <a:ext uri="{FF2B5EF4-FFF2-40B4-BE49-F238E27FC236}">
                  <a16:creationId xmlns:a16="http://schemas.microsoft.com/office/drawing/2014/main" id="{509A807F-A51D-4899-A277-33E28EEC01F6}"/>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4" name="Freihandform: Form 4993">
              <a:extLst>
                <a:ext uri="{FF2B5EF4-FFF2-40B4-BE49-F238E27FC236}">
                  <a16:creationId xmlns:a16="http://schemas.microsoft.com/office/drawing/2014/main" id="{FA08B459-9E3C-48D7-B651-F4336627D59A}"/>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5" name="Freihandform: Form 4994">
              <a:extLst>
                <a:ext uri="{FF2B5EF4-FFF2-40B4-BE49-F238E27FC236}">
                  <a16:creationId xmlns:a16="http://schemas.microsoft.com/office/drawing/2014/main" id="{E75DDC0F-2613-4C39-8105-ACF43438D989}"/>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6" name="Freihandform: Form 4995">
              <a:extLst>
                <a:ext uri="{FF2B5EF4-FFF2-40B4-BE49-F238E27FC236}">
                  <a16:creationId xmlns:a16="http://schemas.microsoft.com/office/drawing/2014/main" id="{727C153D-1341-4CA2-BE29-6E95836418FE}"/>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7" name="Freihandform: Form 4996">
              <a:extLst>
                <a:ext uri="{FF2B5EF4-FFF2-40B4-BE49-F238E27FC236}">
                  <a16:creationId xmlns:a16="http://schemas.microsoft.com/office/drawing/2014/main" id="{0EFB990E-F762-491F-A6C4-203DA574315E}"/>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8" name="Freihandform: Form 4997">
              <a:extLst>
                <a:ext uri="{FF2B5EF4-FFF2-40B4-BE49-F238E27FC236}">
                  <a16:creationId xmlns:a16="http://schemas.microsoft.com/office/drawing/2014/main" id="{E8A5FA9B-337D-4C5C-850B-9ED5C147EABB}"/>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9" name="Freihandform: Form 4998">
              <a:extLst>
                <a:ext uri="{FF2B5EF4-FFF2-40B4-BE49-F238E27FC236}">
                  <a16:creationId xmlns:a16="http://schemas.microsoft.com/office/drawing/2014/main" id="{60FC1908-D1D0-47C1-9D40-1BFBA790D7F8}"/>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0" name="Freihandform: Form 4999">
              <a:extLst>
                <a:ext uri="{FF2B5EF4-FFF2-40B4-BE49-F238E27FC236}">
                  <a16:creationId xmlns:a16="http://schemas.microsoft.com/office/drawing/2014/main" id="{C5F2E84B-6208-4E1A-A187-9F1A73489A9F}"/>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1" name="Freihandform: Form 5000">
              <a:extLst>
                <a:ext uri="{FF2B5EF4-FFF2-40B4-BE49-F238E27FC236}">
                  <a16:creationId xmlns:a16="http://schemas.microsoft.com/office/drawing/2014/main" id="{3546F861-15A6-4065-A04A-D32FCB1E81C5}"/>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2" name="Freihandform: Form 5001">
              <a:extLst>
                <a:ext uri="{FF2B5EF4-FFF2-40B4-BE49-F238E27FC236}">
                  <a16:creationId xmlns:a16="http://schemas.microsoft.com/office/drawing/2014/main" id="{DEAC2FFC-5326-4E93-BA67-6D6554B4228B}"/>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3" name="Freihandform: Form 5002">
              <a:extLst>
                <a:ext uri="{FF2B5EF4-FFF2-40B4-BE49-F238E27FC236}">
                  <a16:creationId xmlns:a16="http://schemas.microsoft.com/office/drawing/2014/main" id="{664451BC-C579-4BEF-9B24-C004B41ED0CA}"/>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4" name="Freihandform: Form 5003">
              <a:extLst>
                <a:ext uri="{FF2B5EF4-FFF2-40B4-BE49-F238E27FC236}">
                  <a16:creationId xmlns:a16="http://schemas.microsoft.com/office/drawing/2014/main" id="{5B285F52-ACD0-4FBE-850A-14C98929961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5" name="Freihandform: Form 5004">
              <a:extLst>
                <a:ext uri="{FF2B5EF4-FFF2-40B4-BE49-F238E27FC236}">
                  <a16:creationId xmlns:a16="http://schemas.microsoft.com/office/drawing/2014/main" id="{9DB29298-E736-422C-9CA5-E745FD0C98F4}"/>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6" name="Freihandform: Form 5005">
              <a:extLst>
                <a:ext uri="{FF2B5EF4-FFF2-40B4-BE49-F238E27FC236}">
                  <a16:creationId xmlns:a16="http://schemas.microsoft.com/office/drawing/2014/main" id="{2C9ECD53-798A-4110-8993-AB115A2B33DD}"/>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007" name="Freihandform: Form 5006">
              <a:extLst>
                <a:ext uri="{FF2B5EF4-FFF2-40B4-BE49-F238E27FC236}">
                  <a16:creationId xmlns:a16="http://schemas.microsoft.com/office/drawing/2014/main" id="{1DDFA3BE-B01E-4D37-85CA-3F42ADC8E91E}"/>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8" name="Freihandform: Form 5007">
              <a:extLst>
                <a:ext uri="{FF2B5EF4-FFF2-40B4-BE49-F238E27FC236}">
                  <a16:creationId xmlns:a16="http://schemas.microsoft.com/office/drawing/2014/main" id="{387EF388-3EEE-4254-A085-232FC9ACA7DB}"/>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9" name="Freihandform: Form 5008">
              <a:extLst>
                <a:ext uri="{FF2B5EF4-FFF2-40B4-BE49-F238E27FC236}">
                  <a16:creationId xmlns:a16="http://schemas.microsoft.com/office/drawing/2014/main" id="{D1239002-337D-4E92-A41B-D6B568568347}"/>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0" name="Freihandform: Form 5009">
              <a:extLst>
                <a:ext uri="{FF2B5EF4-FFF2-40B4-BE49-F238E27FC236}">
                  <a16:creationId xmlns:a16="http://schemas.microsoft.com/office/drawing/2014/main" id="{E35AF41E-0BBE-466D-BB8A-D1DC8F7B966B}"/>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1" name="Freihandform: Form 5010">
              <a:extLst>
                <a:ext uri="{FF2B5EF4-FFF2-40B4-BE49-F238E27FC236}">
                  <a16:creationId xmlns:a16="http://schemas.microsoft.com/office/drawing/2014/main" id="{705F83AB-66BA-4A53-B052-E35366E8AF97}"/>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2" name="Freihandform: Form 5011">
              <a:extLst>
                <a:ext uri="{FF2B5EF4-FFF2-40B4-BE49-F238E27FC236}">
                  <a16:creationId xmlns:a16="http://schemas.microsoft.com/office/drawing/2014/main" id="{2D162A36-8348-44C6-A0BF-222D221ED875}"/>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3" name="Freihandform: Form 5012">
              <a:extLst>
                <a:ext uri="{FF2B5EF4-FFF2-40B4-BE49-F238E27FC236}">
                  <a16:creationId xmlns:a16="http://schemas.microsoft.com/office/drawing/2014/main" id="{44DD9DF0-053E-4E70-9A60-2358CAAEA588}"/>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014" name="Freihandform: Form 5013">
              <a:extLst>
                <a:ext uri="{FF2B5EF4-FFF2-40B4-BE49-F238E27FC236}">
                  <a16:creationId xmlns:a16="http://schemas.microsoft.com/office/drawing/2014/main" id="{321C41F5-48E1-4873-A87C-3EEC8569B86D}"/>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5" name="Freihandform: Form 5014">
              <a:extLst>
                <a:ext uri="{FF2B5EF4-FFF2-40B4-BE49-F238E27FC236}">
                  <a16:creationId xmlns:a16="http://schemas.microsoft.com/office/drawing/2014/main" id="{C97ADABD-CD99-4D79-BA78-225F1FF21E8F}"/>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6" name="Freihandform: Form 5015">
              <a:extLst>
                <a:ext uri="{FF2B5EF4-FFF2-40B4-BE49-F238E27FC236}">
                  <a16:creationId xmlns:a16="http://schemas.microsoft.com/office/drawing/2014/main" id="{82A253EA-1153-44CB-972D-20613E2AA57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7" name="Freihandform: Form 5016">
              <a:extLst>
                <a:ext uri="{FF2B5EF4-FFF2-40B4-BE49-F238E27FC236}">
                  <a16:creationId xmlns:a16="http://schemas.microsoft.com/office/drawing/2014/main" id="{E757CC3F-E343-44B9-83D3-1E1F408CD47C}"/>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8" name="Freihandform: Form 5017">
              <a:extLst>
                <a:ext uri="{FF2B5EF4-FFF2-40B4-BE49-F238E27FC236}">
                  <a16:creationId xmlns:a16="http://schemas.microsoft.com/office/drawing/2014/main" id="{A14B586D-CB10-4F81-921F-E9B9E6B676E3}"/>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019" name="Freihandform: Form 5018">
              <a:extLst>
                <a:ext uri="{FF2B5EF4-FFF2-40B4-BE49-F238E27FC236}">
                  <a16:creationId xmlns:a16="http://schemas.microsoft.com/office/drawing/2014/main" id="{E890972D-CAD8-4933-AF3C-62A22440BFF5}"/>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0" name="Freihandform: Form 5019">
              <a:extLst>
                <a:ext uri="{FF2B5EF4-FFF2-40B4-BE49-F238E27FC236}">
                  <a16:creationId xmlns:a16="http://schemas.microsoft.com/office/drawing/2014/main" id="{51644749-84E7-4D69-B723-5BF0C60E8D37}"/>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1" name="Freihandform: Form 5020">
              <a:extLst>
                <a:ext uri="{FF2B5EF4-FFF2-40B4-BE49-F238E27FC236}">
                  <a16:creationId xmlns:a16="http://schemas.microsoft.com/office/drawing/2014/main" id="{F6225923-C68D-4A78-8944-F5C5ADBF8C96}"/>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2" name="Freihandform: Form 5021">
              <a:extLst>
                <a:ext uri="{FF2B5EF4-FFF2-40B4-BE49-F238E27FC236}">
                  <a16:creationId xmlns:a16="http://schemas.microsoft.com/office/drawing/2014/main" id="{30A428E2-ADD9-461B-9758-9FDF0DE3E390}"/>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3" name="Freihandform: Form 5022">
              <a:extLst>
                <a:ext uri="{FF2B5EF4-FFF2-40B4-BE49-F238E27FC236}">
                  <a16:creationId xmlns:a16="http://schemas.microsoft.com/office/drawing/2014/main" id="{C6D08752-C70E-4A10-BFB3-5315DCF413AE}"/>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4" name="Freihandform: Form 5023">
              <a:extLst>
                <a:ext uri="{FF2B5EF4-FFF2-40B4-BE49-F238E27FC236}">
                  <a16:creationId xmlns:a16="http://schemas.microsoft.com/office/drawing/2014/main" id="{D1CAF92C-4D84-4BD1-8EF7-D64D118BA7F1}"/>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5" name="Freihandform: Form 5024">
              <a:extLst>
                <a:ext uri="{FF2B5EF4-FFF2-40B4-BE49-F238E27FC236}">
                  <a16:creationId xmlns:a16="http://schemas.microsoft.com/office/drawing/2014/main" id="{55E22AE5-2022-4733-A1B5-D6A03D10D550}"/>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6" name="Freihandform: Form 5025">
              <a:extLst>
                <a:ext uri="{FF2B5EF4-FFF2-40B4-BE49-F238E27FC236}">
                  <a16:creationId xmlns:a16="http://schemas.microsoft.com/office/drawing/2014/main" id="{2FA47D8C-5416-462D-907E-8F36DA5839C3}"/>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7" name="Freihandform: Form 5026">
              <a:extLst>
                <a:ext uri="{FF2B5EF4-FFF2-40B4-BE49-F238E27FC236}">
                  <a16:creationId xmlns:a16="http://schemas.microsoft.com/office/drawing/2014/main" id="{FAD88F74-6A78-49AD-BFF5-34A041CEEA65}"/>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8" name="Freihandform: Form 5027">
              <a:extLst>
                <a:ext uri="{FF2B5EF4-FFF2-40B4-BE49-F238E27FC236}">
                  <a16:creationId xmlns:a16="http://schemas.microsoft.com/office/drawing/2014/main" id="{D8FC9E98-F871-4108-B160-CB4579EC7E75}"/>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9" name="Freihandform: Form 5028">
              <a:extLst>
                <a:ext uri="{FF2B5EF4-FFF2-40B4-BE49-F238E27FC236}">
                  <a16:creationId xmlns:a16="http://schemas.microsoft.com/office/drawing/2014/main" id="{28169FCA-9EED-4942-BE92-AB79CBA5F1F7}"/>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30" name="Freihandform: Form 5029">
              <a:extLst>
                <a:ext uri="{FF2B5EF4-FFF2-40B4-BE49-F238E27FC236}">
                  <a16:creationId xmlns:a16="http://schemas.microsoft.com/office/drawing/2014/main" id="{D8EF9B89-5405-4D87-B59F-AFEE15A9069B}"/>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1" name="Freihandform: Form 5030">
              <a:extLst>
                <a:ext uri="{FF2B5EF4-FFF2-40B4-BE49-F238E27FC236}">
                  <a16:creationId xmlns:a16="http://schemas.microsoft.com/office/drawing/2014/main" id="{326F73D8-25F7-4757-BF42-6515B0AD1097}"/>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2" name="Freihandform: Form 5031">
              <a:extLst>
                <a:ext uri="{FF2B5EF4-FFF2-40B4-BE49-F238E27FC236}">
                  <a16:creationId xmlns:a16="http://schemas.microsoft.com/office/drawing/2014/main" id="{69E63A2D-C31A-480B-9317-E0EF860B8568}"/>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3" name="Freihandform: Form 5032">
              <a:extLst>
                <a:ext uri="{FF2B5EF4-FFF2-40B4-BE49-F238E27FC236}">
                  <a16:creationId xmlns:a16="http://schemas.microsoft.com/office/drawing/2014/main" id="{622882A2-F204-4BE6-A5FE-EDD62C204021}"/>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4" name="Freihandform: Form 5033">
              <a:extLst>
                <a:ext uri="{FF2B5EF4-FFF2-40B4-BE49-F238E27FC236}">
                  <a16:creationId xmlns:a16="http://schemas.microsoft.com/office/drawing/2014/main" id="{4B40F47B-2CD4-48D4-A0CB-EFDAC5AED8AA}"/>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5" name="Freihandform: Form 5034">
              <a:extLst>
                <a:ext uri="{FF2B5EF4-FFF2-40B4-BE49-F238E27FC236}">
                  <a16:creationId xmlns:a16="http://schemas.microsoft.com/office/drawing/2014/main" id="{D35B27A4-58E4-4FF7-B35A-20EFB64847DD}"/>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6" name="Freihandform: Form 5035">
              <a:extLst>
                <a:ext uri="{FF2B5EF4-FFF2-40B4-BE49-F238E27FC236}">
                  <a16:creationId xmlns:a16="http://schemas.microsoft.com/office/drawing/2014/main" id="{09ED3A8A-DCF6-42E6-A226-5AB5DA65464D}"/>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7" name="Freihandform: Form 5036">
              <a:extLst>
                <a:ext uri="{FF2B5EF4-FFF2-40B4-BE49-F238E27FC236}">
                  <a16:creationId xmlns:a16="http://schemas.microsoft.com/office/drawing/2014/main" id="{6E2F237A-FC16-46E3-A31F-B193F26C5C82}"/>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8" name="Freihandform: Form 5037">
              <a:extLst>
                <a:ext uri="{FF2B5EF4-FFF2-40B4-BE49-F238E27FC236}">
                  <a16:creationId xmlns:a16="http://schemas.microsoft.com/office/drawing/2014/main" id="{D137B475-E765-4850-99CE-2EB1CA9635A6}"/>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39" name="Freihandform: Form 5038">
              <a:extLst>
                <a:ext uri="{FF2B5EF4-FFF2-40B4-BE49-F238E27FC236}">
                  <a16:creationId xmlns:a16="http://schemas.microsoft.com/office/drawing/2014/main" id="{1D813DE2-A43A-42C6-8CA7-4D0433128C97}"/>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0" name="Freihandform: Form 5039">
              <a:extLst>
                <a:ext uri="{FF2B5EF4-FFF2-40B4-BE49-F238E27FC236}">
                  <a16:creationId xmlns:a16="http://schemas.microsoft.com/office/drawing/2014/main" id="{FE9985D0-E1EA-49CF-A5B9-E83FE888BC35}"/>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1" name="Freihandform: Form 5040">
              <a:extLst>
                <a:ext uri="{FF2B5EF4-FFF2-40B4-BE49-F238E27FC236}">
                  <a16:creationId xmlns:a16="http://schemas.microsoft.com/office/drawing/2014/main" id="{E5998F12-C05C-4D30-A80B-CF1524645F13}"/>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2" name="Freihandform: Form 5041">
              <a:extLst>
                <a:ext uri="{FF2B5EF4-FFF2-40B4-BE49-F238E27FC236}">
                  <a16:creationId xmlns:a16="http://schemas.microsoft.com/office/drawing/2014/main" id="{49AB3D7B-DA03-4DE8-98C9-00F700FC1436}"/>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3" name="Freihandform: Form 5042">
              <a:extLst>
                <a:ext uri="{FF2B5EF4-FFF2-40B4-BE49-F238E27FC236}">
                  <a16:creationId xmlns:a16="http://schemas.microsoft.com/office/drawing/2014/main" id="{A77ADEAF-C088-4631-BC96-3A07C3B0D966}"/>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4" name="Freihandform: Form 5043">
              <a:extLst>
                <a:ext uri="{FF2B5EF4-FFF2-40B4-BE49-F238E27FC236}">
                  <a16:creationId xmlns:a16="http://schemas.microsoft.com/office/drawing/2014/main" id="{59C12031-2AB6-43CD-A409-01368E28FC78}"/>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5" name="Freihandform: Form 5044">
              <a:extLst>
                <a:ext uri="{FF2B5EF4-FFF2-40B4-BE49-F238E27FC236}">
                  <a16:creationId xmlns:a16="http://schemas.microsoft.com/office/drawing/2014/main" id="{09A55258-BB9B-45F7-AB35-FE900E6C9125}"/>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6" name="Freihandform: Form 5045">
              <a:extLst>
                <a:ext uri="{FF2B5EF4-FFF2-40B4-BE49-F238E27FC236}">
                  <a16:creationId xmlns:a16="http://schemas.microsoft.com/office/drawing/2014/main" id="{0FE38628-AD06-4E7C-935E-7DAFF921C511}"/>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7" name="Freihandform: Form 5046">
              <a:extLst>
                <a:ext uri="{FF2B5EF4-FFF2-40B4-BE49-F238E27FC236}">
                  <a16:creationId xmlns:a16="http://schemas.microsoft.com/office/drawing/2014/main" id="{3CC51031-F85F-4786-A4F2-8D55F99FB86C}"/>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48" name="Freihandform: Form 5047">
              <a:extLst>
                <a:ext uri="{FF2B5EF4-FFF2-40B4-BE49-F238E27FC236}">
                  <a16:creationId xmlns:a16="http://schemas.microsoft.com/office/drawing/2014/main" id="{F3CB989D-8726-433F-B1E4-672F0807547E}"/>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9" name="Freihandform: Form 5048">
              <a:extLst>
                <a:ext uri="{FF2B5EF4-FFF2-40B4-BE49-F238E27FC236}">
                  <a16:creationId xmlns:a16="http://schemas.microsoft.com/office/drawing/2014/main" id="{946611FF-CA6B-4E39-9CC9-5A820BC482DC}"/>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0" name="Freihandform: Form 5049">
              <a:extLst>
                <a:ext uri="{FF2B5EF4-FFF2-40B4-BE49-F238E27FC236}">
                  <a16:creationId xmlns:a16="http://schemas.microsoft.com/office/drawing/2014/main" id="{427978A9-6D07-4DF0-95B8-17031D852D18}"/>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1" name="Freihandform: Form 5050">
              <a:extLst>
                <a:ext uri="{FF2B5EF4-FFF2-40B4-BE49-F238E27FC236}">
                  <a16:creationId xmlns:a16="http://schemas.microsoft.com/office/drawing/2014/main" id="{BEB121FF-4178-4A16-85C1-2E574DA1CD96}"/>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52" name="Freihandform: Form 5051">
              <a:extLst>
                <a:ext uri="{FF2B5EF4-FFF2-40B4-BE49-F238E27FC236}">
                  <a16:creationId xmlns:a16="http://schemas.microsoft.com/office/drawing/2014/main" id="{02BB8D30-3ADC-4878-A633-C8951D653935}"/>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3" name="Freihandform: Form 5052">
              <a:extLst>
                <a:ext uri="{FF2B5EF4-FFF2-40B4-BE49-F238E27FC236}">
                  <a16:creationId xmlns:a16="http://schemas.microsoft.com/office/drawing/2014/main" id="{DA705336-EB11-4E28-B60A-6E29F43574F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4" name="Freihandform: Form 5053">
              <a:extLst>
                <a:ext uri="{FF2B5EF4-FFF2-40B4-BE49-F238E27FC236}">
                  <a16:creationId xmlns:a16="http://schemas.microsoft.com/office/drawing/2014/main" id="{9F3254D6-3C37-4E7D-B3B1-8EC540945B1A}"/>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5" name="Freihandform: Form 5054">
              <a:extLst>
                <a:ext uri="{FF2B5EF4-FFF2-40B4-BE49-F238E27FC236}">
                  <a16:creationId xmlns:a16="http://schemas.microsoft.com/office/drawing/2014/main" id="{657397D2-93B7-4F4D-B4C8-DBB61E552F7D}"/>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6" name="Freihandform: Form 5055">
              <a:extLst>
                <a:ext uri="{FF2B5EF4-FFF2-40B4-BE49-F238E27FC236}">
                  <a16:creationId xmlns:a16="http://schemas.microsoft.com/office/drawing/2014/main" id="{5BBD7EDD-8EC9-4756-BCAD-A8CB52BF9B1E}"/>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57" name="Freihandform: Form 5056">
              <a:extLst>
                <a:ext uri="{FF2B5EF4-FFF2-40B4-BE49-F238E27FC236}">
                  <a16:creationId xmlns:a16="http://schemas.microsoft.com/office/drawing/2014/main" id="{AFEE8F87-AD1A-4834-AC8A-81E43EA4D767}"/>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8" name="Freihandform: Form 5057">
              <a:extLst>
                <a:ext uri="{FF2B5EF4-FFF2-40B4-BE49-F238E27FC236}">
                  <a16:creationId xmlns:a16="http://schemas.microsoft.com/office/drawing/2014/main" id="{71E30762-F2BB-424D-B974-6819F89B8809}"/>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9" name="Freihandform: Form 5058">
              <a:extLst>
                <a:ext uri="{FF2B5EF4-FFF2-40B4-BE49-F238E27FC236}">
                  <a16:creationId xmlns:a16="http://schemas.microsoft.com/office/drawing/2014/main" id="{FAC32CD9-DFFD-4FAF-82D9-7AD7BF1478BF}"/>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60" name="Freihandform: Form 5059">
              <a:extLst>
                <a:ext uri="{FF2B5EF4-FFF2-40B4-BE49-F238E27FC236}">
                  <a16:creationId xmlns:a16="http://schemas.microsoft.com/office/drawing/2014/main" id="{36A2712F-A52A-4709-A29F-14E2DAD5A382}"/>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1" name="Freihandform: Form 5060">
              <a:extLst>
                <a:ext uri="{FF2B5EF4-FFF2-40B4-BE49-F238E27FC236}">
                  <a16:creationId xmlns:a16="http://schemas.microsoft.com/office/drawing/2014/main" id="{370E136B-0B1F-426B-9ED6-499EBE10EE6A}"/>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2" name="Freihandform: Form 5061">
              <a:extLst>
                <a:ext uri="{FF2B5EF4-FFF2-40B4-BE49-F238E27FC236}">
                  <a16:creationId xmlns:a16="http://schemas.microsoft.com/office/drawing/2014/main" id="{69C87437-BA83-46DF-A680-A61460625F0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3" name="Freihandform: Form 5062">
              <a:extLst>
                <a:ext uri="{FF2B5EF4-FFF2-40B4-BE49-F238E27FC236}">
                  <a16:creationId xmlns:a16="http://schemas.microsoft.com/office/drawing/2014/main" id="{90C3C87A-C708-445D-9D5D-0FFFB4CBD775}"/>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4" name="Freihandform: Form 5063">
              <a:extLst>
                <a:ext uri="{FF2B5EF4-FFF2-40B4-BE49-F238E27FC236}">
                  <a16:creationId xmlns:a16="http://schemas.microsoft.com/office/drawing/2014/main" id="{C8BF1D6A-859F-4C03-AFB2-23B83BDC71A7}"/>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65" name="Freihandform: Form 5064">
              <a:extLst>
                <a:ext uri="{FF2B5EF4-FFF2-40B4-BE49-F238E27FC236}">
                  <a16:creationId xmlns:a16="http://schemas.microsoft.com/office/drawing/2014/main" id="{90C59A33-699F-4F04-89C9-F1154949A044}"/>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66" name="Freihandform: Form 5065">
              <a:extLst>
                <a:ext uri="{FF2B5EF4-FFF2-40B4-BE49-F238E27FC236}">
                  <a16:creationId xmlns:a16="http://schemas.microsoft.com/office/drawing/2014/main" id="{E3CE518B-634F-42AE-A8F7-3C5FF2CBA4C3}"/>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7" name="Freihandform: Form 5066">
              <a:extLst>
                <a:ext uri="{FF2B5EF4-FFF2-40B4-BE49-F238E27FC236}">
                  <a16:creationId xmlns:a16="http://schemas.microsoft.com/office/drawing/2014/main" id="{49092F04-6054-4064-8DFE-446E3C9973B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8" name="Freihandform: Form 5067">
              <a:extLst>
                <a:ext uri="{FF2B5EF4-FFF2-40B4-BE49-F238E27FC236}">
                  <a16:creationId xmlns:a16="http://schemas.microsoft.com/office/drawing/2014/main" id="{F460C2BB-28D9-4960-AF9E-69A58A748CAF}"/>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9" name="Freihandform: Form 5068">
              <a:extLst>
                <a:ext uri="{FF2B5EF4-FFF2-40B4-BE49-F238E27FC236}">
                  <a16:creationId xmlns:a16="http://schemas.microsoft.com/office/drawing/2014/main" id="{89C2953C-2859-47DA-B2B3-30DF479DA529}"/>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0" name="Freihandform: Form 5069">
              <a:extLst>
                <a:ext uri="{FF2B5EF4-FFF2-40B4-BE49-F238E27FC236}">
                  <a16:creationId xmlns:a16="http://schemas.microsoft.com/office/drawing/2014/main" id="{FC7254B7-AD81-4B75-B0B1-AFD92363C5EC}"/>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071" name="Freihandform: Form 5070">
              <a:extLst>
                <a:ext uri="{FF2B5EF4-FFF2-40B4-BE49-F238E27FC236}">
                  <a16:creationId xmlns:a16="http://schemas.microsoft.com/office/drawing/2014/main" id="{1D8F98BC-245E-4530-84E6-3E515C1BA040}"/>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2" name="Freihandform: Form 5071">
              <a:extLst>
                <a:ext uri="{FF2B5EF4-FFF2-40B4-BE49-F238E27FC236}">
                  <a16:creationId xmlns:a16="http://schemas.microsoft.com/office/drawing/2014/main" id="{6B46C560-97FA-4E0B-9174-2DE6ABB53D61}"/>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3" name="Freihandform: Form 5072">
              <a:extLst>
                <a:ext uri="{FF2B5EF4-FFF2-40B4-BE49-F238E27FC236}">
                  <a16:creationId xmlns:a16="http://schemas.microsoft.com/office/drawing/2014/main" id="{019CA140-1977-47D4-9E57-56EF0EB5E0E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4" name="Freihandform: Form 5073">
              <a:extLst>
                <a:ext uri="{FF2B5EF4-FFF2-40B4-BE49-F238E27FC236}">
                  <a16:creationId xmlns:a16="http://schemas.microsoft.com/office/drawing/2014/main" id="{5236B56D-D536-4B5A-9779-F93CB7F2D990}"/>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5" name="Freihandform: Form 5074">
              <a:extLst>
                <a:ext uri="{FF2B5EF4-FFF2-40B4-BE49-F238E27FC236}">
                  <a16:creationId xmlns:a16="http://schemas.microsoft.com/office/drawing/2014/main" id="{5F2E23DB-7C97-40A0-8636-D5BE3464A1D5}"/>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6" name="Freihandform: Form 5075">
              <a:extLst>
                <a:ext uri="{FF2B5EF4-FFF2-40B4-BE49-F238E27FC236}">
                  <a16:creationId xmlns:a16="http://schemas.microsoft.com/office/drawing/2014/main" id="{CB53C899-3D9E-4CB8-B729-7859FC1F730C}"/>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7" name="Freihandform: Form 5076">
              <a:extLst>
                <a:ext uri="{FF2B5EF4-FFF2-40B4-BE49-F238E27FC236}">
                  <a16:creationId xmlns:a16="http://schemas.microsoft.com/office/drawing/2014/main" id="{35E75552-EAC9-413C-B6F7-EEB1BB978649}"/>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78" name="Freihandform: Form 5077">
              <a:extLst>
                <a:ext uri="{FF2B5EF4-FFF2-40B4-BE49-F238E27FC236}">
                  <a16:creationId xmlns:a16="http://schemas.microsoft.com/office/drawing/2014/main" id="{EFD75685-D1BE-472B-A699-D81415480ADD}"/>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79" name="Freihandform: Form 5078">
              <a:extLst>
                <a:ext uri="{FF2B5EF4-FFF2-40B4-BE49-F238E27FC236}">
                  <a16:creationId xmlns:a16="http://schemas.microsoft.com/office/drawing/2014/main" id="{DD0B4A36-8778-4E79-8B8F-6746F48482C6}"/>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0" name="Freihandform: Form 5079">
              <a:extLst>
                <a:ext uri="{FF2B5EF4-FFF2-40B4-BE49-F238E27FC236}">
                  <a16:creationId xmlns:a16="http://schemas.microsoft.com/office/drawing/2014/main" id="{C2CBA9EB-080F-4F4A-A99C-9B83F15D1143}"/>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81" name="Freihandform: Form 5080">
              <a:extLst>
                <a:ext uri="{FF2B5EF4-FFF2-40B4-BE49-F238E27FC236}">
                  <a16:creationId xmlns:a16="http://schemas.microsoft.com/office/drawing/2014/main" id="{7DFB01F3-B361-4E02-97FC-A6A6800F2459}"/>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2" name="Freihandform: Form 5081">
              <a:extLst>
                <a:ext uri="{FF2B5EF4-FFF2-40B4-BE49-F238E27FC236}">
                  <a16:creationId xmlns:a16="http://schemas.microsoft.com/office/drawing/2014/main" id="{45041497-B11A-447F-AC46-C6C2ADF2A2B8}"/>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83" name="Freihandform: Form 5082">
              <a:extLst>
                <a:ext uri="{FF2B5EF4-FFF2-40B4-BE49-F238E27FC236}">
                  <a16:creationId xmlns:a16="http://schemas.microsoft.com/office/drawing/2014/main" id="{D9E61A43-322A-41E8-A892-30234AA0301D}"/>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4" name="Freihandform: Form 5083">
              <a:extLst>
                <a:ext uri="{FF2B5EF4-FFF2-40B4-BE49-F238E27FC236}">
                  <a16:creationId xmlns:a16="http://schemas.microsoft.com/office/drawing/2014/main" id="{672D5F21-698D-493C-8814-0C3330B863F3}"/>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5" name="Freihandform: Form 5084">
              <a:extLst>
                <a:ext uri="{FF2B5EF4-FFF2-40B4-BE49-F238E27FC236}">
                  <a16:creationId xmlns:a16="http://schemas.microsoft.com/office/drawing/2014/main" id="{B4320F3A-B948-424D-8A28-57BEEE1FFBE5}"/>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6" name="Freihandform: Form 5085">
              <a:extLst>
                <a:ext uri="{FF2B5EF4-FFF2-40B4-BE49-F238E27FC236}">
                  <a16:creationId xmlns:a16="http://schemas.microsoft.com/office/drawing/2014/main" id="{696EE794-5CDB-4145-9C33-7CE46339828B}"/>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087" name="Freihandform: Form 5086">
              <a:extLst>
                <a:ext uri="{FF2B5EF4-FFF2-40B4-BE49-F238E27FC236}">
                  <a16:creationId xmlns:a16="http://schemas.microsoft.com/office/drawing/2014/main" id="{AB9D4D68-6276-4420-A2EA-4E9BF65BF3E9}"/>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8" name="Freihandform: Form 5087">
              <a:extLst>
                <a:ext uri="{FF2B5EF4-FFF2-40B4-BE49-F238E27FC236}">
                  <a16:creationId xmlns:a16="http://schemas.microsoft.com/office/drawing/2014/main" id="{61A105A0-3F9B-4A9F-9455-A65A716AAA16}"/>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9" name="Freihandform: Form 5088">
              <a:extLst>
                <a:ext uri="{FF2B5EF4-FFF2-40B4-BE49-F238E27FC236}">
                  <a16:creationId xmlns:a16="http://schemas.microsoft.com/office/drawing/2014/main" id="{42E08DEF-11E4-42E2-A755-AE9DF9332D1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0" name="Freihandform: Form 5089">
              <a:extLst>
                <a:ext uri="{FF2B5EF4-FFF2-40B4-BE49-F238E27FC236}">
                  <a16:creationId xmlns:a16="http://schemas.microsoft.com/office/drawing/2014/main" id="{AC2BB1F2-ACE7-4E0A-99B8-C8052995982B}"/>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1" name="Freihandform: Form 5090">
              <a:extLst>
                <a:ext uri="{FF2B5EF4-FFF2-40B4-BE49-F238E27FC236}">
                  <a16:creationId xmlns:a16="http://schemas.microsoft.com/office/drawing/2014/main" id="{586279FD-2684-4739-96CF-9F82C52D4005}"/>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092" name="Freihandform: Form 5091">
              <a:extLst>
                <a:ext uri="{FF2B5EF4-FFF2-40B4-BE49-F238E27FC236}">
                  <a16:creationId xmlns:a16="http://schemas.microsoft.com/office/drawing/2014/main" id="{F9319446-5F6E-4729-A774-41E20845D0C1}"/>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3" name="Freihandform: Form 5092">
              <a:extLst>
                <a:ext uri="{FF2B5EF4-FFF2-40B4-BE49-F238E27FC236}">
                  <a16:creationId xmlns:a16="http://schemas.microsoft.com/office/drawing/2014/main" id="{EB7E3FE1-EFC5-4F5E-8054-BB9C97EEF146}"/>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94" name="Freihandform: Form 5093">
              <a:extLst>
                <a:ext uri="{FF2B5EF4-FFF2-40B4-BE49-F238E27FC236}">
                  <a16:creationId xmlns:a16="http://schemas.microsoft.com/office/drawing/2014/main" id="{B5F6BC5A-E1BA-4AA7-940B-842286D34073}"/>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5" name="Freihandform: Form 5094">
              <a:extLst>
                <a:ext uri="{FF2B5EF4-FFF2-40B4-BE49-F238E27FC236}">
                  <a16:creationId xmlns:a16="http://schemas.microsoft.com/office/drawing/2014/main" id="{86987213-3F5B-4C31-8375-553CE4C49367}"/>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096" name="Freihandform: Form 5095">
              <a:extLst>
                <a:ext uri="{FF2B5EF4-FFF2-40B4-BE49-F238E27FC236}">
                  <a16:creationId xmlns:a16="http://schemas.microsoft.com/office/drawing/2014/main" id="{5368DA46-04B0-468B-B863-05A2B1CF6053}"/>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097" name="Freihandform: Form 5096">
              <a:extLst>
                <a:ext uri="{FF2B5EF4-FFF2-40B4-BE49-F238E27FC236}">
                  <a16:creationId xmlns:a16="http://schemas.microsoft.com/office/drawing/2014/main" id="{4F190D0B-3916-42FF-9278-E1039E4FBE83}"/>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098" name="Freihandform: Form 5097">
              <a:extLst>
                <a:ext uri="{FF2B5EF4-FFF2-40B4-BE49-F238E27FC236}">
                  <a16:creationId xmlns:a16="http://schemas.microsoft.com/office/drawing/2014/main" id="{C4AB44DE-B6B9-4311-8890-E30F90CD420A}"/>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099" name="Freihandform: Form 5098">
              <a:extLst>
                <a:ext uri="{FF2B5EF4-FFF2-40B4-BE49-F238E27FC236}">
                  <a16:creationId xmlns:a16="http://schemas.microsoft.com/office/drawing/2014/main" id="{09D3BD72-84BE-4146-BF7B-0685EF447565}"/>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100" name="Freihandform: Form 5099">
              <a:extLst>
                <a:ext uri="{FF2B5EF4-FFF2-40B4-BE49-F238E27FC236}">
                  <a16:creationId xmlns:a16="http://schemas.microsoft.com/office/drawing/2014/main" id="{D14616E7-FCE5-4A4E-A6ED-372A883A83FA}"/>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918" name="Diagramm 4917">
            <a:extLst>
              <a:ext uri="{FF2B5EF4-FFF2-40B4-BE49-F238E27FC236}">
                <a16:creationId xmlns:a16="http://schemas.microsoft.com/office/drawing/2014/main" id="{8F78836A-BDE6-48C8-970C-5535CF814FA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119060</xdr:colOff>
      <xdr:row>33</xdr:row>
      <xdr:rowOff>0</xdr:rowOff>
    </xdr:from>
    <xdr:to>
      <xdr:col>15</xdr:col>
      <xdr:colOff>160592</xdr:colOff>
      <xdr:row>48</xdr:row>
      <xdr:rowOff>231109</xdr:rowOff>
    </xdr:to>
    <xdr:grpSp>
      <xdr:nvGrpSpPr>
        <xdr:cNvPr id="5101" name="Gruppieren 5100">
          <a:extLst>
            <a:ext uri="{FF2B5EF4-FFF2-40B4-BE49-F238E27FC236}">
              <a16:creationId xmlns:a16="http://schemas.microsoft.com/office/drawing/2014/main" id="{DC2A71B3-2EF0-4FF2-9372-8891A2679A91}"/>
            </a:ext>
          </a:extLst>
        </xdr:cNvPr>
        <xdr:cNvGrpSpPr/>
      </xdr:nvGrpSpPr>
      <xdr:grpSpPr>
        <a:xfrm>
          <a:off x="1900235" y="8153400"/>
          <a:ext cx="1346457" cy="3698209"/>
          <a:chOff x="47625" y="3970734"/>
          <a:chExt cx="1351219" cy="3731546"/>
        </a:xfrm>
      </xdr:grpSpPr>
      <xdr:grpSp>
        <xdr:nvGrpSpPr>
          <xdr:cNvPr id="5102" name="Gruppieren 5101">
            <a:extLst>
              <a:ext uri="{FF2B5EF4-FFF2-40B4-BE49-F238E27FC236}">
                <a16:creationId xmlns:a16="http://schemas.microsoft.com/office/drawing/2014/main" id="{3F4B2D1D-83A6-4F0F-8370-0BAE4085163D}"/>
              </a:ext>
            </a:extLst>
          </xdr:cNvPr>
          <xdr:cNvGrpSpPr>
            <a:grpSpLocks noChangeAspect="1"/>
          </xdr:cNvGrpSpPr>
        </xdr:nvGrpSpPr>
        <xdr:grpSpPr>
          <a:xfrm>
            <a:off x="88039" y="4035062"/>
            <a:ext cx="1273485" cy="3624151"/>
            <a:chOff x="8899072" y="2558143"/>
            <a:chExt cx="2311753" cy="6477735"/>
          </a:xfrm>
        </xdr:grpSpPr>
        <xdr:sp macro="" textlink="">
          <xdr:nvSpPr>
            <xdr:cNvPr id="5104" name="Freihandform: Form 5103">
              <a:extLst>
                <a:ext uri="{FF2B5EF4-FFF2-40B4-BE49-F238E27FC236}">
                  <a16:creationId xmlns:a16="http://schemas.microsoft.com/office/drawing/2014/main" id="{3EF893A5-2A7D-4154-8233-0C91FE846C55}"/>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5" name="Freihandform: Form 5104">
              <a:extLst>
                <a:ext uri="{FF2B5EF4-FFF2-40B4-BE49-F238E27FC236}">
                  <a16:creationId xmlns:a16="http://schemas.microsoft.com/office/drawing/2014/main" id="{68726915-8217-47EE-B556-24D618757EB2}"/>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6" name="Freihandform: Form 5105">
              <a:extLst>
                <a:ext uri="{FF2B5EF4-FFF2-40B4-BE49-F238E27FC236}">
                  <a16:creationId xmlns:a16="http://schemas.microsoft.com/office/drawing/2014/main" id="{D1BE30D0-54F2-4BB2-940A-F0CFBA108001}"/>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7" name="Freihandform: Form 5106">
              <a:extLst>
                <a:ext uri="{FF2B5EF4-FFF2-40B4-BE49-F238E27FC236}">
                  <a16:creationId xmlns:a16="http://schemas.microsoft.com/office/drawing/2014/main" id="{D15A25DD-E44B-4962-B999-7EB3871FBCD9}"/>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8" name="Freihandform: Form 5107">
              <a:extLst>
                <a:ext uri="{FF2B5EF4-FFF2-40B4-BE49-F238E27FC236}">
                  <a16:creationId xmlns:a16="http://schemas.microsoft.com/office/drawing/2014/main" id="{8D19FADA-168F-4B60-A690-BDD263A506FE}"/>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9" name="Freihandform: Form 5108">
              <a:extLst>
                <a:ext uri="{FF2B5EF4-FFF2-40B4-BE49-F238E27FC236}">
                  <a16:creationId xmlns:a16="http://schemas.microsoft.com/office/drawing/2014/main" id="{D8792B32-A80A-492B-B823-C517FB88304A}"/>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0" name="Freihandform: Form 5109">
              <a:extLst>
                <a:ext uri="{FF2B5EF4-FFF2-40B4-BE49-F238E27FC236}">
                  <a16:creationId xmlns:a16="http://schemas.microsoft.com/office/drawing/2014/main" id="{F9A8057D-E3AB-4E32-BF60-2E56D6E4762F}"/>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1" name="Freihandform: Form 5110">
              <a:extLst>
                <a:ext uri="{FF2B5EF4-FFF2-40B4-BE49-F238E27FC236}">
                  <a16:creationId xmlns:a16="http://schemas.microsoft.com/office/drawing/2014/main" id="{2521627A-D7B9-4EB5-9218-D7E9F4DBB3CE}"/>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2" name="Freihandform: Form 5111">
              <a:extLst>
                <a:ext uri="{FF2B5EF4-FFF2-40B4-BE49-F238E27FC236}">
                  <a16:creationId xmlns:a16="http://schemas.microsoft.com/office/drawing/2014/main" id="{E685EAC3-8106-49A6-8B0F-F83BF186E894}"/>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3" name="Freihandform: Form 5112">
              <a:extLst>
                <a:ext uri="{FF2B5EF4-FFF2-40B4-BE49-F238E27FC236}">
                  <a16:creationId xmlns:a16="http://schemas.microsoft.com/office/drawing/2014/main" id="{E619A92E-3013-4ECA-B3B9-6A275A3EF414}"/>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4" name="Freihandform: Form 5113">
              <a:extLst>
                <a:ext uri="{FF2B5EF4-FFF2-40B4-BE49-F238E27FC236}">
                  <a16:creationId xmlns:a16="http://schemas.microsoft.com/office/drawing/2014/main" id="{3567B410-4288-429B-B971-E8793A1A4F76}"/>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5" name="Freihandform: Form 5114">
              <a:extLst>
                <a:ext uri="{FF2B5EF4-FFF2-40B4-BE49-F238E27FC236}">
                  <a16:creationId xmlns:a16="http://schemas.microsoft.com/office/drawing/2014/main" id="{9795EA4E-240B-4C8A-AD70-604F13186AD6}"/>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6" name="Freihandform: Form 5115">
              <a:extLst>
                <a:ext uri="{FF2B5EF4-FFF2-40B4-BE49-F238E27FC236}">
                  <a16:creationId xmlns:a16="http://schemas.microsoft.com/office/drawing/2014/main" id="{574223BB-E56F-45BB-8389-CE37AA30261F}"/>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117" name="Freihandform: Form 5116">
              <a:extLst>
                <a:ext uri="{FF2B5EF4-FFF2-40B4-BE49-F238E27FC236}">
                  <a16:creationId xmlns:a16="http://schemas.microsoft.com/office/drawing/2014/main" id="{2C0328D5-E8FC-4987-836A-E5C7D1255D3F}"/>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8" name="Freihandform: Form 5117">
              <a:extLst>
                <a:ext uri="{FF2B5EF4-FFF2-40B4-BE49-F238E27FC236}">
                  <a16:creationId xmlns:a16="http://schemas.microsoft.com/office/drawing/2014/main" id="{18C9F82C-2C6F-47C5-8258-59126E0C1966}"/>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5119" name="Freihandform: Form 5118">
              <a:extLst>
                <a:ext uri="{FF2B5EF4-FFF2-40B4-BE49-F238E27FC236}">
                  <a16:creationId xmlns:a16="http://schemas.microsoft.com/office/drawing/2014/main" id="{21875BAC-2D09-4540-9EA3-4009C6D26B58}"/>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20" name="Freihandform: Form 5119">
              <a:extLst>
                <a:ext uri="{FF2B5EF4-FFF2-40B4-BE49-F238E27FC236}">
                  <a16:creationId xmlns:a16="http://schemas.microsoft.com/office/drawing/2014/main" id="{E471365A-5F30-4FF0-9A4D-6525DC2732A4}"/>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1" name="Freihandform: Form 5120">
              <a:extLst>
                <a:ext uri="{FF2B5EF4-FFF2-40B4-BE49-F238E27FC236}">
                  <a16:creationId xmlns:a16="http://schemas.microsoft.com/office/drawing/2014/main" id="{1A0BFF83-5DD7-4207-BCF4-A25F5150F147}"/>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2" name="Freihandform: Form 5121">
              <a:extLst>
                <a:ext uri="{FF2B5EF4-FFF2-40B4-BE49-F238E27FC236}">
                  <a16:creationId xmlns:a16="http://schemas.microsoft.com/office/drawing/2014/main" id="{46EF345A-4AB3-4AC0-B620-967524B847D4}"/>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3" name="Freihandform: Form 5122">
              <a:extLst>
                <a:ext uri="{FF2B5EF4-FFF2-40B4-BE49-F238E27FC236}">
                  <a16:creationId xmlns:a16="http://schemas.microsoft.com/office/drawing/2014/main" id="{36D8D58B-162F-4A8C-8094-CE40998BBBBD}"/>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4" name="Freihandform: Form 5123">
              <a:extLst>
                <a:ext uri="{FF2B5EF4-FFF2-40B4-BE49-F238E27FC236}">
                  <a16:creationId xmlns:a16="http://schemas.microsoft.com/office/drawing/2014/main" id="{5D2D8C13-654E-4E5E-A453-5FABB4A37374}"/>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125" name="Freihandform: Form 5124">
              <a:extLst>
                <a:ext uri="{FF2B5EF4-FFF2-40B4-BE49-F238E27FC236}">
                  <a16:creationId xmlns:a16="http://schemas.microsoft.com/office/drawing/2014/main" id="{D3C11496-A5CC-46EC-9618-DF442E9755D2}"/>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6" name="Freihandform: Form 5125">
              <a:extLst>
                <a:ext uri="{FF2B5EF4-FFF2-40B4-BE49-F238E27FC236}">
                  <a16:creationId xmlns:a16="http://schemas.microsoft.com/office/drawing/2014/main" id="{A208A1E4-4702-49A5-9568-294090CD58CE}"/>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7" name="Freihandform: Form 5126">
              <a:extLst>
                <a:ext uri="{FF2B5EF4-FFF2-40B4-BE49-F238E27FC236}">
                  <a16:creationId xmlns:a16="http://schemas.microsoft.com/office/drawing/2014/main" id="{8B25C2A2-FE89-4B18-B49F-BDA058D22294}"/>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8" name="Freihandform: Form 5127">
              <a:extLst>
                <a:ext uri="{FF2B5EF4-FFF2-40B4-BE49-F238E27FC236}">
                  <a16:creationId xmlns:a16="http://schemas.microsoft.com/office/drawing/2014/main" id="{2CD4B952-D01F-43FB-971C-C942B1C171F2}"/>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9" name="Freihandform: Form 5128">
              <a:extLst>
                <a:ext uri="{FF2B5EF4-FFF2-40B4-BE49-F238E27FC236}">
                  <a16:creationId xmlns:a16="http://schemas.microsoft.com/office/drawing/2014/main" id="{5B49DB28-5F0F-4125-8C1C-069BD1581A6A}"/>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130" name="Freihandform: Form 5129">
              <a:extLst>
                <a:ext uri="{FF2B5EF4-FFF2-40B4-BE49-F238E27FC236}">
                  <a16:creationId xmlns:a16="http://schemas.microsoft.com/office/drawing/2014/main" id="{B5799FBC-0A45-4E8E-A95A-5253067FC3B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5131" name="Freihandform: Form 5130">
              <a:extLst>
                <a:ext uri="{FF2B5EF4-FFF2-40B4-BE49-F238E27FC236}">
                  <a16:creationId xmlns:a16="http://schemas.microsoft.com/office/drawing/2014/main" id="{A64222C7-863A-4300-ACF2-F99A9C06077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5132" name="Freihandform: Form 5131">
              <a:extLst>
                <a:ext uri="{FF2B5EF4-FFF2-40B4-BE49-F238E27FC236}">
                  <a16:creationId xmlns:a16="http://schemas.microsoft.com/office/drawing/2014/main" id="{D335D545-8A23-4442-84DA-E26C5B8DC65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3" name="Freihandform: Form 5132">
              <a:extLst>
                <a:ext uri="{FF2B5EF4-FFF2-40B4-BE49-F238E27FC236}">
                  <a16:creationId xmlns:a16="http://schemas.microsoft.com/office/drawing/2014/main" id="{A0441F87-67D2-46CE-B7DF-C1FF485F7D2C}"/>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4" name="Freihandform: Form 5133">
              <a:extLst>
                <a:ext uri="{FF2B5EF4-FFF2-40B4-BE49-F238E27FC236}">
                  <a16:creationId xmlns:a16="http://schemas.microsoft.com/office/drawing/2014/main" id="{955CBAE0-7F02-4E2A-A132-CE4B7AFA51D6}"/>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5" name="Freihandform: Form 5134">
              <a:extLst>
                <a:ext uri="{FF2B5EF4-FFF2-40B4-BE49-F238E27FC236}">
                  <a16:creationId xmlns:a16="http://schemas.microsoft.com/office/drawing/2014/main" id="{DAC08203-1FE4-4B2D-8259-CFD4F7D039B7}"/>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6" name="Freihandform: Form 5135">
              <a:extLst>
                <a:ext uri="{FF2B5EF4-FFF2-40B4-BE49-F238E27FC236}">
                  <a16:creationId xmlns:a16="http://schemas.microsoft.com/office/drawing/2014/main" id="{9A82905F-5418-4065-B7AC-25AD275F25A5}"/>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7" name="Freihandform: Form 5136">
              <a:extLst>
                <a:ext uri="{FF2B5EF4-FFF2-40B4-BE49-F238E27FC236}">
                  <a16:creationId xmlns:a16="http://schemas.microsoft.com/office/drawing/2014/main" id="{97944E44-7B65-4574-AD06-729935582602}"/>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8" name="Freihandform: Form 5137">
              <a:extLst>
                <a:ext uri="{FF2B5EF4-FFF2-40B4-BE49-F238E27FC236}">
                  <a16:creationId xmlns:a16="http://schemas.microsoft.com/office/drawing/2014/main" id="{7B0A7E20-5A4C-4A2A-A2F8-16AE85377794}"/>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9" name="Freihandform: Form 5138">
              <a:extLst>
                <a:ext uri="{FF2B5EF4-FFF2-40B4-BE49-F238E27FC236}">
                  <a16:creationId xmlns:a16="http://schemas.microsoft.com/office/drawing/2014/main" id="{DD7A49DF-6F42-4574-9E63-B28D82C53361}"/>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5140" name="Freihandform: Form 5139">
              <a:extLst>
                <a:ext uri="{FF2B5EF4-FFF2-40B4-BE49-F238E27FC236}">
                  <a16:creationId xmlns:a16="http://schemas.microsoft.com/office/drawing/2014/main" id="{D0128FD8-3E44-4064-84B2-42F712780DF2}"/>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1" name="Freihandform: Form 5140">
              <a:extLst>
                <a:ext uri="{FF2B5EF4-FFF2-40B4-BE49-F238E27FC236}">
                  <a16:creationId xmlns:a16="http://schemas.microsoft.com/office/drawing/2014/main" id="{FA3DBD43-6A3B-4A4A-A8F3-D98F95FA88E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142" name="Freihandform: Form 5141">
              <a:extLst>
                <a:ext uri="{FF2B5EF4-FFF2-40B4-BE49-F238E27FC236}">
                  <a16:creationId xmlns:a16="http://schemas.microsoft.com/office/drawing/2014/main" id="{E174F1F5-1620-460C-A2A5-80BEE6EF50F2}"/>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3" name="Freihandform: Form 5142">
              <a:extLst>
                <a:ext uri="{FF2B5EF4-FFF2-40B4-BE49-F238E27FC236}">
                  <a16:creationId xmlns:a16="http://schemas.microsoft.com/office/drawing/2014/main" id="{E6478AD3-7708-4484-A297-0BC900FD49D3}"/>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4" name="Freihandform: Form 5143">
              <a:extLst>
                <a:ext uri="{FF2B5EF4-FFF2-40B4-BE49-F238E27FC236}">
                  <a16:creationId xmlns:a16="http://schemas.microsoft.com/office/drawing/2014/main" id="{01CDDDE2-7DB4-4546-BD9A-073AA51A310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5" name="Freihandform: Form 5144">
              <a:extLst>
                <a:ext uri="{FF2B5EF4-FFF2-40B4-BE49-F238E27FC236}">
                  <a16:creationId xmlns:a16="http://schemas.microsoft.com/office/drawing/2014/main" id="{78CB1315-13E8-498C-BEBD-061E546B226C}"/>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6" name="Freihandform: Form 5145">
              <a:extLst>
                <a:ext uri="{FF2B5EF4-FFF2-40B4-BE49-F238E27FC236}">
                  <a16:creationId xmlns:a16="http://schemas.microsoft.com/office/drawing/2014/main" id="{94F92FBD-3300-458D-849B-7C4209182F96}"/>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147" name="Freihandform: Form 5146">
              <a:extLst>
                <a:ext uri="{FF2B5EF4-FFF2-40B4-BE49-F238E27FC236}">
                  <a16:creationId xmlns:a16="http://schemas.microsoft.com/office/drawing/2014/main" id="{589F0DCE-19B9-43C6-BBDE-5D19501A147B}"/>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148" name="Freihandform: Form 5147">
              <a:extLst>
                <a:ext uri="{FF2B5EF4-FFF2-40B4-BE49-F238E27FC236}">
                  <a16:creationId xmlns:a16="http://schemas.microsoft.com/office/drawing/2014/main" id="{0921F561-B0A2-461F-83E7-5B2ABD3DBBF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49" name="Freihandform: Form 5148">
              <a:extLst>
                <a:ext uri="{FF2B5EF4-FFF2-40B4-BE49-F238E27FC236}">
                  <a16:creationId xmlns:a16="http://schemas.microsoft.com/office/drawing/2014/main" id="{455C24F9-FB86-4D25-9910-DAB393F0F18D}"/>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0" name="Freihandform: Form 5149">
              <a:extLst>
                <a:ext uri="{FF2B5EF4-FFF2-40B4-BE49-F238E27FC236}">
                  <a16:creationId xmlns:a16="http://schemas.microsoft.com/office/drawing/2014/main" id="{AFF5EF70-0328-4A95-B84C-FC3E9099D8C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1" name="Freihandform: Form 5150">
              <a:extLst>
                <a:ext uri="{FF2B5EF4-FFF2-40B4-BE49-F238E27FC236}">
                  <a16:creationId xmlns:a16="http://schemas.microsoft.com/office/drawing/2014/main" id="{75FC36A2-A4E4-4EB5-943D-9EAC446B4E0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2" name="Freihandform: Form 5151">
              <a:extLst>
                <a:ext uri="{FF2B5EF4-FFF2-40B4-BE49-F238E27FC236}">
                  <a16:creationId xmlns:a16="http://schemas.microsoft.com/office/drawing/2014/main" id="{615C382F-579E-43C2-94BB-BCFA36904DF5}"/>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3" name="Freihandform: Form 5152">
              <a:extLst>
                <a:ext uri="{FF2B5EF4-FFF2-40B4-BE49-F238E27FC236}">
                  <a16:creationId xmlns:a16="http://schemas.microsoft.com/office/drawing/2014/main" id="{4A8A1EC8-A530-46AA-8EC9-E0043705A798}"/>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4" name="Freihandform: Form 5153">
              <a:extLst>
                <a:ext uri="{FF2B5EF4-FFF2-40B4-BE49-F238E27FC236}">
                  <a16:creationId xmlns:a16="http://schemas.microsoft.com/office/drawing/2014/main" id="{F5B5F622-D743-49DE-BE6D-01E4AD7AC968}"/>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5" name="Freihandform: Form 5154">
              <a:extLst>
                <a:ext uri="{FF2B5EF4-FFF2-40B4-BE49-F238E27FC236}">
                  <a16:creationId xmlns:a16="http://schemas.microsoft.com/office/drawing/2014/main" id="{5723D82A-104B-4D6D-ADFD-104CA2C64BBB}"/>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6" name="Freihandform: Form 5155">
              <a:extLst>
                <a:ext uri="{FF2B5EF4-FFF2-40B4-BE49-F238E27FC236}">
                  <a16:creationId xmlns:a16="http://schemas.microsoft.com/office/drawing/2014/main" id="{1453612F-D45A-4C25-BF94-ACA9E4DB5CC8}"/>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7" name="Freihandform: Form 5156">
              <a:extLst>
                <a:ext uri="{FF2B5EF4-FFF2-40B4-BE49-F238E27FC236}">
                  <a16:creationId xmlns:a16="http://schemas.microsoft.com/office/drawing/2014/main" id="{3D328DCA-C553-44C0-B51F-1AB96B7BFB4A}"/>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8" name="Freihandform: Form 5157">
              <a:extLst>
                <a:ext uri="{FF2B5EF4-FFF2-40B4-BE49-F238E27FC236}">
                  <a16:creationId xmlns:a16="http://schemas.microsoft.com/office/drawing/2014/main" id="{2A042969-7437-430E-83A7-84EFB4819B4D}"/>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9" name="Freihandform: Form 5158">
              <a:extLst>
                <a:ext uri="{FF2B5EF4-FFF2-40B4-BE49-F238E27FC236}">
                  <a16:creationId xmlns:a16="http://schemas.microsoft.com/office/drawing/2014/main" id="{740B291E-8C85-4714-92D1-9B78D85A798B}"/>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60" name="Freihandform: Form 5159">
              <a:extLst>
                <a:ext uri="{FF2B5EF4-FFF2-40B4-BE49-F238E27FC236}">
                  <a16:creationId xmlns:a16="http://schemas.microsoft.com/office/drawing/2014/main" id="{CE852A33-62FA-4B29-B419-DF2EA5E8361D}"/>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1" name="Freihandform: Form 5160">
              <a:extLst>
                <a:ext uri="{FF2B5EF4-FFF2-40B4-BE49-F238E27FC236}">
                  <a16:creationId xmlns:a16="http://schemas.microsoft.com/office/drawing/2014/main" id="{F77B35B5-1650-4004-A06C-0BE05BBAB3A1}"/>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2" name="Freihandform: Form 5161">
              <a:extLst>
                <a:ext uri="{FF2B5EF4-FFF2-40B4-BE49-F238E27FC236}">
                  <a16:creationId xmlns:a16="http://schemas.microsoft.com/office/drawing/2014/main" id="{490FE395-E530-4613-B122-40EF918876FC}"/>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3" name="Freihandform: Form 5162">
              <a:extLst>
                <a:ext uri="{FF2B5EF4-FFF2-40B4-BE49-F238E27FC236}">
                  <a16:creationId xmlns:a16="http://schemas.microsoft.com/office/drawing/2014/main" id="{B2302994-C6E9-4689-A34C-F00136344BF2}"/>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4" name="Freihandform: Form 5163">
              <a:extLst>
                <a:ext uri="{FF2B5EF4-FFF2-40B4-BE49-F238E27FC236}">
                  <a16:creationId xmlns:a16="http://schemas.microsoft.com/office/drawing/2014/main" id="{EB24001A-CE41-4199-AAA5-5AA45110895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5" name="Freihandform: Form 5164">
              <a:extLst>
                <a:ext uri="{FF2B5EF4-FFF2-40B4-BE49-F238E27FC236}">
                  <a16:creationId xmlns:a16="http://schemas.microsoft.com/office/drawing/2014/main" id="{394AB819-B608-4E6C-86A5-89C1799ABBD8}"/>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6" name="Freihandform: Form 5165">
              <a:extLst>
                <a:ext uri="{FF2B5EF4-FFF2-40B4-BE49-F238E27FC236}">
                  <a16:creationId xmlns:a16="http://schemas.microsoft.com/office/drawing/2014/main" id="{352C6FEC-3BDC-4252-97CE-089760601571}"/>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7" name="Freihandform: Form 5166">
              <a:extLst>
                <a:ext uri="{FF2B5EF4-FFF2-40B4-BE49-F238E27FC236}">
                  <a16:creationId xmlns:a16="http://schemas.microsoft.com/office/drawing/2014/main" id="{1650A7C8-A774-402B-AEE8-EEF3D11AB93E}"/>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8" name="Freihandform: Form 5167">
              <a:extLst>
                <a:ext uri="{FF2B5EF4-FFF2-40B4-BE49-F238E27FC236}">
                  <a16:creationId xmlns:a16="http://schemas.microsoft.com/office/drawing/2014/main" id="{7C9FED6A-F319-437B-A253-0BCA8AC24FBC}"/>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9" name="Freihandform: Form 5168">
              <a:extLst>
                <a:ext uri="{FF2B5EF4-FFF2-40B4-BE49-F238E27FC236}">
                  <a16:creationId xmlns:a16="http://schemas.microsoft.com/office/drawing/2014/main" id="{D68B3E70-1DD0-49D0-99B7-F6335EF3653B}"/>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0" name="Freihandform: Form 5169">
              <a:extLst>
                <a:ext uri="{FF2B5EF4-FFF2-40B4-BE49-F238E27FC236}">
                  <a16:creationId xmlns:a16="http://schemas.microsoft.com/office/drawing/2014/main" id="{6FAB89CB-3DDB-49D4-A8ED-E119C7C43DB6}"/>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1" name="Freihandform: Form 5170">
              <a:extLst>
                <a:ext uri="{FF2B5EF4-FFF2-40B4-BE49-F238E27FC236}">
                  <a16:creationId xmlns:a16="http://schemas.microsoft.com/office/drawing/2014/main" id="{89E40567-C9D6-4A7E-B8F9-129BFA25D3B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2" name="Freihandform: Form 5171">
              <a:extLst>
                <a:ext uri="{FF2B5EF4-FFF2-40B4-BE49-F238E27FC236}">
                  <a16:creationId xmlns:a16="http://schemas.microsoft.com/office/drawing/2014/main" id="{A5A81AB0-08F2-4392-AF3A-CC6D6A4438FF}"/>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3" name="Freihandform: Form 5172">
              <a:extLst>
                <a:ext uri="{FF2B5EF4-FFF2-40B4-BE49-F238E27FC236}">
                  <a16:creationId xmlns:a16="http://schemas.microsoft.com/office/drawing/2014/main" id="{2FAD72B0-2A0D-4E56-8BE5-03B28C9572D4}"/>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4" name="Freihandform: Form 5173">
              <a:extLst>
                <a:ext uri="{FF2B5EF4-FFF2-40B4-BE49-F238E27FC236}">
                  <a16:creationId xmlns:a16="http://schemas.microsoft.com/office/drawing/2014/main" id="{C265F38A-D2AD-4D66-B626-5AFFCC448E13}"/>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5" name="Freihandform: Form 5174">
              <a:extLst>
                <a:ext uri="{FF2B5EF4-FFF2-40B4-BE49-F238E27FC236}">
                  <a16:creationId xmlns:a16="http://schemas.microsoft.com/office/drawing/2014/main" id="{6D5AE7C1-048A-4A67-8739-5A77CB0EE993}"/>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6" name="Freihandform: Form 5175">
              <a:extLst>
                <a:ext uri="{FF2B5EF4-FFF2-40B4-BE49-F238E27FC236}">
                  <a16:creationId xmlns:a16="http://schemas.microsoft.com/office/drawing/2014/main" id="{93A726B7-A3E3-4227-B175-DB41B8493804}"/>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7" name="Freihandform: Form 5176">
              <a:extLst>
                <a:ext uri="{FF2B5EF4-FFF2-40B4-BE49-F238E27FC236}">
                  <a16:creationId xmlns:a16="http://schemas.microsoft.com/office/drawing/2014/main" id="{30117B97-D732-4741-ABA3-899AE8B323D1}"/>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8" name="Freihandform: Form 5177">
              <a:extLst>
                <a:ext uri="{FF2B5EF4-FFF2-40B4-BE49-F238E27FC236}">
                  <a16:creationId xmlns:a16="http://schemas.microsoft.com/office/drawing/2014/main" id="{C0171688-29D2-4FD9-94CB-FF1922F5C5A2}"/>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9" name="Freihandform: Form 5178">
              <a:extLst>
                <a:ext uri="{FF2B5EF4-FFF2-40B4-BE49-F238E27FC236}">
                  <a16:creationId xmlns:a16="http://schemas.microsoft.com/office/drawing/2014/main" id="{002CA2F7-96FF-48B3-92A6-45AC05A7DFA1}"/>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0" name="Freihandform: Form 5179">
              <a:extLst>
                <a:ext uri="{FF2B5EF4-FFF2-40B4-BE49-F238E27FC236}">
                  <a16:creationId xmlns:a16="http://schemas.microsoft.com/office/drawing/2014/main" id="{8502F217-A577-40AA-AAAB-B29ABA1BD7BB}"/>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1" name="Freihandform: Form 5180">
              <a:extLst>
                <a:ext uri="{FF2B5EF4-FFF2-40B4-BE49-F238E27FC236}">
                  <a16:creationId xmlns:a16="http://schemas.microsoft.com/office/drawing/2014/main" id="{F6B7056D-9373-47C0-AA94-C8B1A7B455EE}"/>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2" name="Freihandform: Form 5181">
              <a:extLst>
                <a:ext uri="{FF2B5EF4-FFF2-40B4-BE49-F238E27FC236}">
                  <a16:creationId xmlns:a16="http://schemas.microsoft.com/office/drawing/2014/main" id="{CB0A0400-61BC-4CBB-A616-7027D7A29B3B}"/>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3" name="Freihandform: Form 5182">
              <a:extLst>
                <a:ext uri="{FF2B5EF4-FFF2-40B4-BE49-F238E27FC236}">
                  <a16:creationId xmlns:a16="http://schemas.microsoft.com/office/drawing/2014/main" id="{E16CAAE4-C4C6-460F-AE0A-12A3E5E03534}"/>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4" name="Freihandform: Form 5183">
              <a:extLst>
                <a:ext uri="{FF2B5EF4-FFF2-40B4-BE49-F238E27FC236}">
                  <a16:creationId xmlns:a16="http://schemas.microsoft.com/office/drawing/2014/main" id="{8B33126C-49E0-485A-A935-9DA48F2E7A36}"/>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5" name="Freihandform: Form 5184">
              <a:extLst>
                <a:ext uri="{FF2B5EF4-FFF2-40B4-BE49-F238E27FC236}">
                  <a16:creationId xmlns:a16="http://schemas.microsoft.com/office/drawing/2014/main" id="{ACEF1FB4-7B9E-4425-B606-CE38DCD288E8}"/>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6" name="Freihandform: Form 5185">
              <a:extLst>
                <a:ext uri="{FF2B5EF4-FFF2-40B4-BE49-F238E27FC236}">
                  <a16:creationId xmlns:a16="http://schemas.microsoft.com/office/drawing/2014/main" id="{9EDFF9F2-3218-450F-9103-B798C8393C3C}"/>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7" name="Freihandform: Form 5186">
              <a:extLst>
                <a:ext uri="{FF2B5EF4-FFF2-40B4-BE49-F238E27FC236}">
                  <a16:creationId xmlns:a16="http://schemas.microsoft.com/office/drawing/2014/main" id="{84EB937D-D432-4588-BA1C-79148EEEF5F5}"/>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8" name="Freihandform: Form 5187">
              <a:extLst>
                <a:ext uri="{FF2B5EF4-FFF2-40B4-BE49-F238E27FC236}">
                  <a16:creationId xmlns:a16="http://schemas.microsoft.com/office/drawing/2014/main" id="{95F5F5D3-2E60-4A9B-BE4A-7F1D1DF0BBD7}"/>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9" name="Freihandform: Form 5188">
              <a:extLst>
                <a:ext uri="{FF2B5EF4-FFF2-40B4-BE49-F238E27FC236}">
                  <a16:creationId xmlns:a16="http://schemas.microsoft.com/office/drawing/2014/main" id="{7DE7DB9B-9633-4618-942F-B8756BBAE93C}"/>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0" name="Freihandform: Form 5189">
              <a:extLst>
                <a:ext uri="{FF2B5EF4-FFF2-40B4-BE49-F238E27FC236}">
                  <a16:creationId xmlns:a16="http://schemas.microsoft.com/office/drawing/2014/main" id="{A25C133A-DDA0-44C1-A6AB-9F76D2FCCA3B}"/>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1" name="Freihandform: Form 5190">
              <a:extLst>
                <a:ext uri="{FF2B5EF4-FFF2-40B4-BE49-F238E27FC236}">
                  <a16:creationId xmlns:a16="http://schemas.microsoft.com/office/drawing/2014/main" id="{144E68A8-FED7-42F5-AAFC-53C459C9A68E}"/>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192" name="Freihandform: Form 5191">
              <a:extLst>
                <a:ext uri="{FF2B5EF4-FFF2-40B4-BE49-F238E27FC236}">
                  <a16:creationId xmlns:a16="http://schemas.microsoft.com/office/drawing/2014/main" id="{503223EE-96B5-4A7A-BF95-644EA96F627C}"/>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3" name="Freihandform: Form 5192">
              <a:extLst>
                <a:ext uri="{FF2B5EF4-FFF2-40B4-BE49-F238E27FC236}">
                  <a16:creationId xmlns:a16="http://schemas.microsoft.com/office/drawing/2014/main" id="{3743497D-BDA8-4A4E-BBC0-42B1CB95E960}"/>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4" name="Freihandform: Form 5193">
              <a:extLst>
                <a:ext uri="{FF2B5EF4-FFF2-40B4-BE49-F238E27FC236}">
                  <a16:creationId xmlns:a16="http://schemas.microsoft.com/office/drawing/2014/main" id="{E7C5114B-3C8D-44EF-B9AD-56ECBA785B11}"/>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5" name="Freihandform: Form 5194">
              <a:extLst>
                <a:ext uri="{FF2B5EF4-FFF2-40B4-BE49-F238E27FC236}">
                  <a16:creationId xmlns:a16="http://schemas.microsoft.com/office/drawing/2014/main" id="{B92F0E9A-ECFC-44D6-A22A-00B61EA298C7}"/>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6" name="Freihandform: Form 5195">
              <a:extLst>
                <a:ext uri="{FF2B5EF4-FFF2-40B4-BE49-F238E27FC236}">
                  <a16:creationId xmlns:a16="http://schemas.microsoft.com/office/drawing/2014/main" id="{956058CC-A2EF-455A-B58D-F94D8BB8E2DA}"/>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7" name="Freihandform: Form 5196">
              <a:extLst>
                <a:ext uri="{FF2B5EF4-FFF2-40B4-BE49-F238E27FC236}">
                  <a16:creationId xmlns:a16="http://schemas.microsoft.com/office/drawing/2014/main" id="{06C81FB0-0DD7-4A53-A472-60EE2CAE1EF8}"/>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8" name="Freihandform: Form 5197">
              <a:extLst>
                <a:ext uri="{FF2B5EF4-FFF2-40B4-BE49-F238E27FC236}">
                  <a16:creationId xmlns:a16="http://schemas.microsoft.com/office/drawing/2014/main" id="{6CDB15A2-D99F-40A2-8825-722BAF5D9F5D}"/>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199" name="Freihandform: Form 5198">
              <a:extLst>
                <a:ext uri="{FF2B5EF4-FFF2-40B4-BE49-F238E27FC236}">
                  <a16:creationId xmlns:a16="http://schemas.microsoft.com/office/drawing/2014/main" id="{B49BD454-5A7A-42A1-9A74-3BC216AE3DAB}"/>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0" name="Freihandform: Form 5199">
              <a:extLst>
                <a:ext uri="{FF2B5EF4-FFF2-40B4-BE49-F238E27FC236}">
                  <a16:creationId xmlns:a16="http://schemas.microsoft.com/office/drawing/2014/main" id="{D170EEFC-FD23-4FC5-90FD-08952B62B6E4}"/>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1" name="Freihandform: Form 5200">
              <a:extLst>
                <a:ext uri="{FF2B5EF4-FFF2-40B4-BE49-F238E27FC236}">
                  <a16:creationId xmlns:a16="http://schemas.microsoft.com/office/drawing/2014/main" id="{03B5780E-ED91-42EE-80BA-8824E93CB815}"/>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2" name="Freihandform: Form 5201">
              <a:extLst>
                <a:ext uri="{FF2B5EF4-FFF2-40B4-BE49-F238E27FC236}">
                  <a16:creationId xmlns:a16="http://schemas.microsoft.com/office/drawing/2014/main" id="{DBF4D953-0BF4-439B-8362-E9A4CEC576CF}"/>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3" name="Freihandform: Form 5202">
              <a:extLst>
                <a:ext uri="{FF2B5EF4-FFF2-40B4-BE49-F238E27FC236}">
                  <a16:creationId xmlns:a16="http://schemas.microsoft.com/office/drawing/2014/main" id="{8DC3C16B-8783-45AC-B162-BD70A41E1B6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204" name="Freihandform: Form 5203">
              <a:extLst>
                <a:ext uri="{FF2B5EF4-FFF2-40B4-BE49-F238E27FC236}">
                  <a16:creationId xmlns:a16="http://schemas.microsoft.com/office/drawing/2014/main" id="{1CF07AE3-5A5F-44EF-BDC7-2EF70B9F2473}"/>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5" name="Freihandform: Form 5204">
              <a:extLst>
                <a:ext uri="{FF2B5EF4-FFF2-40B4-BE49-F238E27FC236}">
                  <a16:creationId xmlns:a16="http://schemas.microsoft.com/office/drawing/2014/main" id="{A6B1C61B-B85B-4AC8-8457-D441751AA89E}"/>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6" name="Freihandform: Form 5205">
              <a:extLst>
                <a:ext uri="{FF2B5EF4-FFF2-40B4-BE49-F238E27FC236}">
                  <a16:creationId xmlns:a16="http://schemas.microsoft.com/office/drawing/2014/main" id="{F9285E9C-0B20-4629-A330-9066334099A5}"/>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7" name="Freihandform: Form 5206">
              <a:extLst>
                <a:ext uri="{FF2B5EF4-FFF2-40B4-BE49-F238E27FC236}">
                  <a16:creationId xmlns:a16="http://schemas.microsoft.com/office/drawing/2014/main" id="{CFFF36A1-362A-4AE2-8ADE-8EAD01061D95}"/>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8" name="Freihandform: Form 5207">
              <a:extLst>
                <a:ext uri="{FF2B5EF4-FFF2-40B4-BE49-F238E27FC236}">
                  <a16:creationId xmlns:a16="http://schemas.microsoft.com/office/drawing/2014/main" id="{F8EA85E2-7C69-488E-91B5-FC29C6CC9902}"/>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9" name="Freihandform: Form 5208">
              <a:extLst>
                <a:ext uri="{FF2B5EF4-FFF2-40B4-BE49-F238E27FC236}">
                  <a16:creationId xmlns:a16="http://schemas.microsoft.com/office/drawing/2014/main" id="{D57FFC2F-237E-488F-85F6-AD826F63C8B1}"/>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10" name="Freihandform: Form 5209">
              <a:extLst>
                <a:ext uri="{FF2B5EF4-FFF2-40B4-BE49-F238E27FC236}">
                  <a16:creationId xmlns:a16="http://schemas.microsoft.com/office/drawing/2014/main" id="{C33CA975-D061-404D-91A7-D184D9A4011E}"/>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1" name="Freihandform: Form 5210">
              <a:extLst>
                <a:ext uri="{FF2B5EF4-FFF2-40B4-BE49-F238E27FC236}">
                  <a16:creationId xmlns:a16="http://schemas.microsoft.com/office/drawing/2014/main" id="{20713E87-BF28-46A8-9A8D-5B10F0F8C4C1}"/>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2" name="Freihandform: Form 5211">
              <a:extLst>
                <a:ext uri="{FF2B5EF4-FFF2-40B4-BE49-F238E27FC236}">
                  <a16:creationId xmlns:a16="http://schemas.microsoft.com/office/drawing/2014/main" id="{79D4D953-A46A-46E1-809B-F882992B885C}"/>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3" name="Freihandform: Form 5212">
              <a:extLst>
                <a:ext uri="{FF2B5EF4-FFF2-40B4-BE49-F238E27FC236}">
                  <a16:creationId xmlns:a16="http://schemas.microsoft.com/office/drawing/2014/main" id="{B4C702E8-73F5-4F69-BF80-ACC27CD21C5F}"/>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4" name="Freihandform: Form 5213">
              <a:extLst>
                <a:ext uri="{FF2B5EF4-FFF2-40B4-BE49-F238E27FC236}">
                  <a16:creationId xmlns:a16="http://schemas.microsoft.com/office/drawing/2014/main" id="{49686FD9-D6C8-469F-807E-83F85B83D60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15" name="Freihandform: Form 5214">
              <a:extLst>
                <a:ext uri="{FF2B5EF4-FFF2-40B4-BE49-F238E27FC236}">
                  <a16:creationId xmlns:a16="http://schemas.microsoft.com/office/drawing/2014/main" id="{B7017830-9FD0-4A52-9B80-58A8E978B302}"/>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6" name="Freihandform: Form 5215">
              <a:extLst>
                <a:ext uri="{FF2B5EF4-FFF2-40B4-BE49-F238E27FC236}">
                  <a16:creationId xmlns:a16="http://schemas.microsoft.com/office/drawing/2014/main" id="{38EF8C97-AD03-4C47-AA97-1248D2B9200F}"/>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7" name="Freihandform: Form 5216">
              <a:extLst>
                <a:ext uri="{FF2B5EF4-FFF2-40B4-BE49-F238E27FC236}">
                  <a16:creationId xmlns:a16="http://schemas.microsoft.com/office/drawing/2014/main" id="{D21AFD08-FBD8-40A4-8E5C-FE7ED4BD4289}"/>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8" name="Freihandform: Form 5217">
              <a:extLst>
                <a:ext uri="{FF2B5EF4-FFF2-40B4-BE49-F238E27FC236}">
                  <a16:creationId xmlns:a16="http://schemas.microsoft.com/office/drawing/2014/main" id="{5B2EE8E8-4C51-444C-8B5A-4559D7B952F4}"/>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9" name="Freihandform: Form 5218">
              <a:extLst>
                <a:ext uri="{FF2B5EF4-FFF2-40B4-BE49-F238E27FC236}">
                  <a16:creationId xmlns:a16="http://schemas.microsoft.com/office/drawing/2014/main" id="{E90276D4-D631-4B9C-9618-7DA7BE91049A}"/>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0" name="Freihandform: Form 5219">
              <a:extLst>
                <a:ext uri="{FF2B5EF4-FFF2-40B4-BE49-F238E27FC236}">
                  <a16:creationId xmlns:a16="http://schemas.microsoft.com/office/drawing/2014/main" id="{92D8A397-B595-4F98-A877-55BD67CCB05D}"/>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1" name="Freihandform: Form 5220">
              <a:extLst>
                <a:ext uri="{FF2B5EF4-FFF2-40B4-BE49-F238E27FC236}">
                  <a16:creationId xmlns:a16="http://schemas.microsoft.com/office/drawing/2014/main" id="{9830269A-77CA-4C0E-A0D2-076FEDF1DD45}"/>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2" name="Freihandform: Form 5221">
              <a:extLst>
                <a:ext uri="{FF2B5EF4-FFF2-40B4-BE49-F238E27FC236}">
                  <a16:creationId xmlns:a16="http://schemas.microsoft.com/office/drawing/2014/main" id="{AC8684F7-4FB1-46FF-8226-5C8767C68A9B}"/>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3" name="Freihandform: Form 5222">
              <a:extLst>
                <a:ext uri="{FF2B5EF4-FFF2-40B4-BE49-F238E27FC236}">
                  <a16:creationId xmlns:a16="http://schemas.microsoft.com/office/drawing/2014/main" id="{6C011BA0-88A2-4D8E-9CFA-30F44A0508F9}"/>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24" name="Freihandform: Form 5223">
              <a:extLst>
                <a:ext uri="{FF2B5EF4-FFF2-40B4-BE49-F238E27FC236}">
                  <a16:creationId xmlns:a16="http://schemas.microsoft.com/office/drawing/2014/main" id="{B0AF56B2-E157-47E1-8B06-D6EDD2F25C96}"/>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5" name="Freihandform: Form 5224">
              <a:extLst>
                <a:ext uri="{FF2B5EF4-FFF2-40B4-BE49-F238E27FC236}">
                  <a16:creationId xmlns:a16="http://schemas.microsoft.com/office/drawing/2014/main" id="{4F907010-31B6-4D3B-B19D-CFC0AF554AEC}"/>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6" name="Freihandform: Form 5225">
              <a:extLst>
                <a:ext uri="{FF2B5EF4-FFF2-40B4-BE49-F238E27FC236}">
                  <a16:creationId xmlns:a16="http://schemas.microsoft.com/office/drawing/2014/main" id="{F6490D48-36E5-40F1-BBA1-361B85CBA04E}"/>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7" name="Freihandform: Form 5226">
              <a:extLst>
                <a:ext uri="{FF2B5EF4-FFF2-40B4-BE49-F238E27FC236}">
                  <a16:creationId xmlns:a16="http://schemas.microsoft.com/office/drawing/2014/main" id="{570E0987-714A-45A1-8FAB-4D078A26EDD7}"/>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8" name="Freihandform: Form 5227">
              <a:extLst>
                <a:ext uri="{FF2B5EF4-FFF2-40B4-BE49-F238E27FC236}">
                  <a16:creationId xmlns:a16="http://schemas.microsoft.com/office/drawing/2014/main" id="{EC51E095-303A-4B19-97E8-4EEA75742977}"/>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9" name="Freihandform: Form 5228">
              <a:extLst>
                <a:ext uri="{FF2B5EF4-FFF2-40B4-BE49-F238E27FC236}">
                  <a16:creationId xmlns:a16="http://schemas.microsoft.com/office/drawing/2014/main" id="{C034D9B9-5B13-4D96-BE99-B15DCD7E41F7}"/>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0" name="Freihandform: Form 5229">
              <a:extLst>
                <a:ext uri="{FF2B5EF4-FFF2-40B4-BE49-F238E27FC236}">
                  <a16:creationId xmlns:a16="http://schemas.microsoft.com/office/drawing/2014/main" id="{4DA4622A-C940-428C-8E1A-F8A7CCCF2F00}"/>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1" name="Freihandform: Form 5230">
              <a:extLst>
                <a:ext uri="{FF2B5EF4-FFF2-40B4-BE49-F238E27FC236}">
                  <a16:creationId xmlns:a16="http://schemas.microsoft.com/office/drawing/2014/main" id="{805A89E3-38A4-49A9-8B63-6BA1D6F2967A}"/>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2" name="Freihandform: Form 5231">
              <a:extLst>
                <a:ext uri="{FF2B5EF4-FFF2-40B4-BE49-F238E27FC236}">
                  <a16:creationId xmlns:a16="http://schemas.microsoft.com/office/drawing/2014/main" id="{3FEC29EA-D4D2-4DA1-86D7-BDDE1F20EF65}"/>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33" name="Freihandform: Form 5232">
              <a:extLst>
                <a:ext uri="{FF2B5EF4-FFF2-40B4-BE49-F238E27FC236}">
                  <a16:creationId xmlns:a16="http://schemas.microsoft.com/office/drawing/2014/main" id="{74E6DD5A-2FD6-4FAE-A0FF-7E6EF9554F28}"/>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4" name="Freihandform: Form 5233">
              <a:extLst>
                <a:ext uri="{FF2B5EF4-FFF2-40B4-BE49-F238E27FC236}">
                  <a16:creationId xmlns:a16="http://schemas.microsoft.com/office/drawing/2014/main" id="{E5733098-0FEC-4365-9E50-7B89D12DC124}"/>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5" name="Freihandform: Form 5234">
              <a:extLst>
                <a:ext uri="{FF2B5EF4-FFF2-40B4-BE49-F238E27FC236}">
                  <a16:creationId xmlns:a16="http://schemas.microsoft.com/office/drawing/2014/main" id="{49CC45D6-675A-42D1-AE7B-710589437E0F}"/>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6" name="Freihandform: Form 5235">
              <a:extLst>
                <a:ext uri="{FF2B5EF4-FFF2-40B4-BE49-F238E27FC236}">
                  <a16:creationId xmlns:a16="http://schemas.microsoft.com/office/drawing/2014/main" id="{F77C862F-1A76-4BF8-B5AE-ECAE8323FF9D}"/>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37" name="Freihandform: Form 5236">
              <a:extLst>
                <a:ext uri="{FF2B5EF4-FFF2-40B4-BE49-F238E27FC236}">
                  <a16:creationId xmlns:a16="http://schemas.microsoft.com/office/drawing/2014/main" id="{4B9C3C12-66CB-4EDC-8869-DEB14EEA3C91}"/>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8" name="Freihandform: Form 5237">
              <a:extLst>
                <a:ext uri="{FF2B5EF4-FFF2-40B4-BE49-F238E27FC236}">
                  <a16:creationId xmlns:a16="http://schemas.microsoft.com/office/drawing/2014/main" id="{345D26C6-CF46-4D24-B2D6-4BEB3FDFBE47}"/>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9" name="Freihandform: Form 5238">
              <a:extLst>
                <a:ext uri="{FF2B5EF4-FFF2-40B4-BE49-F238E27FC236}">
                  <a16:creationId xmlns:a16="http://schemas.microsoft.com/office/drawing/2014/main" id="{567883C1-EE55-429E-8832-008E05A9476F}"/>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0" name="Freihandform: Form 5239">
              <a:extLst>
                <a:ext uri="{FF2B5EF4-FFF2-40B4-BE49-F238E27FC236}">
                  <a16:creationId xmlns:a16="http://schemas.microsoft.com/office/drawing/2014/main" id="{E078076C-189F-4BED-9651-5EA86A0EFE7A}"/>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1" name="Freihandform: Form 5240">
              <a:extLst>
                <a:ext uri="{FF2B5EF4-FFF2-40B4-BE49-F238E27FC236}">
                  <a16:creationId xmlns:a16="http://schemas.microsoft.com/office/drawing/2014/main" id="{BE99621E-2F00-4C26-ACA9-A8CEA129DDCD}"/>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42" name="Freihandform: Form 5241">
              <a:extLst>
                <a:ext uri="{FF2B5EF4-FFF2-40B4-BE49-F238E27FC236}">
                  <a16:creationId xmlns:a16="http://schemas.microsoft.com/office/drawing/2014/main" id="{D950C069-EA98-4D30-B72D-F42FDAA4FA66}"/>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3" name="Freihandform: Form 5242">
              <a:extLst>
                <a:ext uri="{FF2B5EF4-FFF2-40B4-BE49-F238E27FC236}">
                  <a16:creationId xmlns:a16="http://schemas.microsoft.com/office/drawing/2014/main" id="{23FF4CA2-418B-4D6D-8CF5-D19A23134B5C}"/>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4" name="Freihandform: Form 5243">
              <a:extLst>
                <a:ext uri="{FF2B5EF4-FFF2-40B4-BE49-F238E27FC236}">
                  <a16:creationId xmlns:a16="http://schemas.microsoft.com/office/drawing/2014/main" id="{E4DCA401-ADC2-4D51-A491-8D92E2D6FB26}"/>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45" name="Freihandform: Form 5244">
              <a:extLst>
                <a:ext uri="{FF2B5EF4-FFF2-40B4-BE49-F238E27FC236}">
                  <a16:creationId xmlns:a16="http://schemas.microsoft.com/office/drawing/2014/main" id="{E25A5D68-2052-43EE-8900-B21A167B660F}"/>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6" name="Freihandform: Form 5245">
              <a:extLst>
                <a:ext uri="{FF2B5EF4-FFF2-40B4-BE49-F238E27FC236}">
                  <a16:creationId xmlns:a16="http://schemas.microsoft.com/office/drawing/2014/main" id="{28E1E4C3-AB1E-443E-9B44-4E770B5BC57B}"/>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7" name="Freihandform: Form 5246">
              <a:extLst>
                <a:ext uri="{FF2B5EF4-FFF2-40B4-BE49-F238E27FC236}">
                  <a16:creationId xmlns:a16="http://schemas.microsoft.com/office/drawing/2014/main" id="{73BAD44E-90E7-485E-B4E2-98AC4CFF5FC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8" name="Freihandform: Form 5247">
              <a:extLst>
                <a:ext uri="{FF2B5EF4-FFF2-40B4-BE49-F238E27FC236}">
                  <a16:creationId xmlns:a16="http://schemas.microsoft.com/office/drawing/2014/main" id="{0FD89A3C-0580-4CB0-B790-719749A8B320}"/>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9" name="Freihandform: Form 5248">
              <a:extLst>
                <a:ext uri="{FF2B5EF4-FFF2-40B4-BE49-F238E27FC236}">
                  <a16:creationId xmlns:a16="http://schemas.microsoft.com/office/drawing/2014/main" id="{428B0080-D859-4A9A-B87B-0D4AA8D5FEC3}"/>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50" name="Freihandform: Form 5249">
              <a:extLst>
                <a:ext uri="{FF2B5EF4-FFF2-40B4-BE49-F238E27FC236}">
                  <a16:creationId xmlns:a16="http://schemas.microsoft.com/office/drawing/2014/main" id="{83158D36-9183-49CF-94EE-783CC640AF67}"/>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51" name="Freihandform: Form 5250">
              <a:extLst>
                <a:ext uri="{FF2B5EF4-FFF2-40B4-BE49-F238E27FC236}">
                  <a16:creationId xmlns:a16="http://schemas.microsoft.com/office/drawing/2014/main" id="{D0ED4BDB-F54F-44D6-BFDE-28BAB8629B2B}"/>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2" name="Freihandform: Form 5251">
              <a:extLst>
                <a:ext uri="{FF2B5EF4-FFF2-40B4-BE49-F238E27FC236}">
                  <a16:creationId xmlns:a16="http://schemas.microsoft.com/office/drawing/2014/main" id="{9CD0125B-E026-4395-A916-38656F3D5C9A}"/>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3" name="Freihandform: Form 5252">
              <a:extLst>
                <a:ext uri="{FF2B5EF4-FFF2-40B4-BE49-F238E27FC236}">
                  <a16:creationId xmlns:a16="http://schemas.microsoft.com/office/drawing/2014/main" id="{64F421A2-D62E-451C-A7D7-808923D848CF}"/>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4" name="Freihandform: Form 5253">
              <a:extLst>
                <a:ext uri="{FF2B5EF4-FFF2-40B4-BE49-F238E27FC236}">
                  <a16:creationId xmlns:a16="http://schemas.microsoft.com/office/drawing/2014/main" id="{7C707F6C-E327-4EF4-908B-A0D2AA1379A4}"/>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5" name="Freihandform: Form 5254">
              <a:extLst>
                <a:ext uri="{FF2B5EF4-FFF2-40B4-BE49-F238E27FC236}">
                  <a16:creationId xmlns:a16="http://schemas.microsoft.com/office/drawing/2014/main" id="{D9F589BC-FD4E-4D41-82BB-7BB7F82B45BA}"/>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256" name="Freihandform: Form 5255">
              <a:extLst>
                <a:ext uri="{FF2B5EF4-FFF2-40B4-BE49-F238E27FC236}">
                  <a16:creationId xmlns:a16="http://schemas.microsoft.com/office/drawing/2014/main" id="{3DCAFEC8-096A-4BF3-BA46-335EB824FA64}"/>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7" name="Freihandform: Form 5256">
              <a:extLst>
                <a:ext uri="{FF2B5EF4-FFF2-40B4-BE49-F238E27FC236}">
                  <a16:creationId xmlns:a16="http://schemas.microsoft.com/office/drawing/2014/main" id="{F2959905-5F71-48AA-89D3-429BECB3A589}"/>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8" name="Freihandform: Form 5257">
              <a:extLst>
                <a:ext uri="{FF2B5EF4-FFF2-40B4-BE49-F238E27FC236}">
                  <a16:creationId xmlns:a16="http://schemas.microsoft.com/office/drawing/2014/main" id="{07799D60-5417-44FB-BDAD-85278EF34216}"/>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59" name="Freihandform: Form 5258">
              <a:extLst>
                <a:ext uri="{FF2B5EF4-FFF2-40B4-BE49-F238E27FC236}">
                  <a16:creationId xmlns:a16="http://schemas.microsoft.com/office/drawing/2014/main" id="{D28EC19F-8115-4DE0-92AF-6A85D6C9CB33}"/>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0" name="Freihandform: Form 5259">
              <a:extLst>
                <a:ext uri="{FF2B5EF4-FFF2-40B4-BE49-F238E27FC236}">
                  <a16:creationId xmlns:a16="http://schemas.microsoft.com/office/drawing/2014/main" id="{0CBA48BB-9378-4B5A-ABE9-A8FE89A070DE}"/>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1" name="Freihandform: Form 5260">
              <a:extLst>
                <a:ext uri="{FF2B5EF4-FFF2-40B4-BE49-F238E27FC236}">
                  <a16:creationId xmlns:a16="http://schemas.microsoft.com/office/drawing/2014/main" id="{9054672E-277A-47C0-A6D3-E6CE786672DA}"/>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2" name="Freihandform: Form 5261">
              <a:extLst>
                <a:ext uri="{FF2B5EF4-FFF2-40B4-BE49-F238E27FC236}">
                  <a16:creationId xmlns:a16="http://schemas.microsoft.com/office/drawing/2014/main" id="{9E6A9176-69A4-426F-94D1-A0CAF46EE0FC}"/>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3" name="Freihandform: Form 5262">
              <a:extLst>
                <a:ext uri="{FF2B5EF4-FFF2-40B4-BE49-F238E27FC236}">
                  <a16:creationId xmlns:a16="http://schemas.microsoft.com/office/drawing/2014/main" id="{0082EAA8-827C-4FFA-A765-7018B96E5952}"/>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4" name="Freihandform: Form 5263">
              <a:extLst>
                <a:ext uri="{FF2B5EF4-FFF2-40B4-BE49-F238E27FC236}">
                  <a16:creationId xmlns:a16="http://schemas.microsoft.com/office/drawing/2014/main" id="{FA346150-A2C1-4030-8652-BC85E5331DB3}"/>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5" name="Freihandform: Form 5264">
              <a:extLst>
                <a:ext uri="{FF2B5EF4-FFF2-40B4-BE49-F238E27FC236}">
                  <a16:creationId xmlns:a16="http://schemas.microsoft.com/office/drawing/2014/main" id="{9AB316CE-ADCB-4902-AD72-E6C4FDC1DC51}"/>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6" name="Freihandform: Form 5265">
              <a:extLst>
                <a:ext uri="{FF2B5EF4-FFF2-40B4-BE49-F238E27FC236}">
                  <a16:creationId xmlns:a16="http://schemas.microsoft.com/office/drawing/2014/main" id="{5EDE3A51-A13E-473A-A6BB-ECF67B548756}"/>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7" name="Freihandform: Form 5266">
              <a:extLst>
                <a:ext uri="{FF2B5EF4-FFF2-40B4-BE49-F238E27FC236}">
                  <a16:creationId xmlns:a16="http://schemas.microsoft.com/office/drawing/2014/main" id="{4593F9A3-B4C4-4DF7-92B5-6632D2C283FB}"/>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8" name="Freihandform: Form 5267">
              <a:extLst>
                <a:ext uri="{FF2B5EF4-FFF2-40B4-BE49-F238E27FC236}">
                  <a16:creationId xmlns:a16="http://schemas.microsoft.com/office/drawing/2014/main" id="{BAEB3D62-5E6B-451E-9949-F51EAA4BB777}"/>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9" name="Freihandform: Form 5268">
              <a:extLst>
                <a:ext uri="{FF2B5EF4-FFF2-40B4-BE49-F238E27FC236}">
                  <a16:creationId xmlns:a16="http://schemas.microsoft.com/office/drawing/2014/main" id="{EBFCECA0-0017-4902-BEE1-4CB4F0066047}"/>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0" name="Freihandform: Form 5269">
              <a:extLst>
                <a:ext uri="{FF2B5EF4-FFF2-40B4-BE49-F238E27FC236}">
                  <a16:creationId xmlns:a16="http://schemas.microsoft.com/office/drawing/2014/main" id="{5D94BDC3-A9B0-4520-981D-7A8B2DC395A6}"/>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1" name="Freihandform: Form 5270">
              <a:extLst>
                <a:ext uri="{FF2B5EF4-FFF2-40B4-BE49-F238E27FC236}">
                  <a16:creationId xmlns:a16="http://schemas.microsoft.com/office/drawing/2014/main" id="{95DD3B94-6337-46ED-BF01-56464CB97F19}"/>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272" name="Freihandform: Form 5271">
              <a:extLst>
                <a:ext uri="{FF2B5EF4-FFF2-40B4-BE49-F238E27FC236}">
                  <a16:creationId xmlns:a16="http://schemas.microsoft.com/office/drawing/2014/main" id="{10EDFF46-A9E0-4CF0-8D4E-54F372DFF2FD}"/>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3" name="Freihandform: Form 5272">
              <a:extLst>
                <a:ext uri="{FF2B5EF4-FFF2-40B4-BE49-F238E27FC236}">
                  <a16:creationId xmlns:a16="http://schemas.microsoft.com/office/drawing/2014/main" id="{7282FFBE-1CDD-44F3-BE4B-86B07EEF3582}"/>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4" name="Freihandform: Form 5273">
              <a:extLst>
                <a:ext uri="{FF2B5EF4-FFF2-40B4-BE49-F238E27FC236}">
                  <a16:creationId xmlns:a16="http://schemas.microsoft.com/office/drawing/2014/main" id="{B1501DFD-FF35-44A9-9808-7623B1FF6F7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5" name="Freihandform: Form 5274">
              <a:extLst>
                <a:ext uri="{FF2B5EF4-FFF2-40B4-BE49-F238E27FC236}">
                  <a16:creationId xmlns:a16="http://schemas.microsoft.com/office/drawing/2014/main" id="{7BE9A7DF-AC78-4FC5-8165-9D17013B75B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6" name="Freihandform: Form 5275">
              <a:extLst>
                <a:ext uri="{FF2B5EF4-FFF2-40B4-BE49-F238E27FC236}">
                  <a16:creationId xmlns:a16="http://schemas.microsoft.com/office/drawing/2014/main" id="{5EACE592-691A-4D05-A0E4-6008AC1424D6}"/>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277" name="Freihandform: Form 5276">
              <a:extLst>
                <a:ext uri="{FF2B5EF4-FFF2-40B4-BE49-F238E27FC236}">
                  <a16:creationId xmlns:a16="http://schemas.microsoft.com/office/drawing/2014/main" id="{AD65F40F-CFC3-4B66-ABA0-6FC3B7C74D2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8" name="Freihandform: Form 5277">
              <a:extLst>
                <a:ext uri="{FF2B5EF4-FFF2-40B4-BE49-F238E27FC236}">
                  <a16:creationId xmlns:a16="http://schemas.microsoft.com/office/drawing/2014/main" id="{63BD8851-A940-4C24-A264-2D15573926D8}"/>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79" name="Freihandform: Form 5278">
              <a:extLst>
                <a:ext uri="{FF2B5EF4-FFF2-40B4-BE49-F238E27FC236}">
                  <a16:creationId xmlns:a16="http://schemas.microsoft.com/office/drawing/2014/main" id="{2AFBB97A-F184-4D29-9969-D279513F262C}"/>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80" name="Freihandform: Form 5279">
              <a:extLst>
                <a:ext uri="{FF2B5EF4-FFF2-40B4-BE49-F238E27FC236}">
                  <a16:creationId xmlns:a16="http://schemas.microsoft.com/office/drawing/2014/main" id="{7A89EACA-4B8F-4930-9951-5208785C1E5D}"/>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281" name="Freihandform: Form 5280">
              <a:extLst>
                <a:ext uri="{FF2B5EF4-FFF2-40B4-BE49-F238E27FC236}">
                  <a16:creationId xmlns:a16="http://schemas.microsoft.com/office/drawing/2014/main" id="{1F377754-62F3-4EC6-98CF-944A03E48914}"/>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282" name="Freihandform: Form 5281">
              <a:extLst>
                <a:ext uri="{FF2B5EF4-FFF2-40B4-BE49-F238E27FC236}">
                  <a16:creationId xmlns:a16="http://schemas.microsoft.com/office/drawing/2014/main" id="{E9D51632-AEBD-4612-BA94-3760EFCB064D}"/>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283" name="Freihandform: Form 5282">
              <a:extLst>
                <a:ext uri="{FF2B5EF4-FFF2-40B4-BE49-F238E27FC236}">
                  <a16:creationId xmlns:a16="http://schemas.microsoft.com/office/drawing/2014/main" id="{F44D4BFF-DE7F-417F-AD4E-0DAC932B5340}"/>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284" name="Freihandform: Form 5283">
              <a:extLst>
                <a:ext uri="{FF2B5EF4-FFF2-40B4-BE49-F238E27FC236}">
                  <a16:creationId xmlns:a16="http://schemas.microsoft.com/office/drawing/2014/main" id="{3A68D1C4-A018-4351-91E6-AA8B1266A294}"/>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285" name="Freihandform: Form 5284">
              <a:extLst>
                <a:ext uri="{FF2B5EF4-FFF2-40B4-BE49-F238E27FC236}">
                  <a16:creationId xmlns:a16="http://schemas.microsoft.com/office/drawing/2014/main" id="{C4639FED-55FD-4382-81B9-85FBAAA717F7}"/>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5103" name="Diagramm 5102">
            <a:extLst>
              <a:ext uri="{FF2B5EF4-FFF2-40B4-BE49-F238E27FC236}">
                <a16:creationId xmlns:a16="http://schemas.microsoft.com/office/drawing/2014/main" id="{B34BA14A-CAB2-4565-8C3F-F1A6D87396BF}"/>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17</xdr:col>
      <xdr:colOff>119060</xdr:colOff>
      <xdr:row>33</xdr:row>
      <xdr:rowOff>0</xdr:rowOff>
    </xdr:from>
    <xdr:to>
      <xdr:col>23</xdr:col>
      <xdr:colOff>178451</xdr:colOff>
      <xdr:row>48</xdr:row>
      <xdr:rowOff>231109</xdr:rowOff>
    </xdr:to>
    <xdr:grpSp>
      <xdr:nvGrpSpPr>
        <xdr:cNvPr id="5286" name="Gruppieren 5285">
          <a:extLst>
            <a:ext uri="{FF2B5EF4-FFF2-40B4-BE49-F238E27FC236}">
              <a16:creationId xmlns:a16="http://schemas.microsoft.com/office/drawing/2014/main" id="{3A4D1A10-290B-4268-8B7A-E03910585490}"/>
            </a:ext>
          </a:extLst>
        </xdr:cNvPr>
        <xdr:cNvGrpSpPr/>
      </xdr:nvGrpSpPr>
      <xdr:grpSpPr>
        <a:xfrm>
          <a:off x="3681410" y="8153400"/>
          <a:ext cx="1354791" cy="3698209"/>
          <a:chOff x="47625" y="3970734"/>
          <a:chExt cx="1351219" cy="3731546"/>
        </a:xfrm>
      </xdr:grpSpPr>
      <xdr:grpSp>
        <xdr:nvGrpSpPr>
          <xdr:cNvPr id="5287" name="Gruppieren 5286">
            <a:extLst>
              <a:ext uri="{FF2B5EF4-FFF2-40B4-BE49-F238E27FC236}">
                <a16:creationId xmlns:a16="http://schemas.microsoft.com/office/drawing/2014/main" id="{285216AC-6928-4380-B3B0-80661ABAD08A}"/>
              </a:ext>
            </a:extLst>
          </xdr:cNvPr>
          <xdr:cNvGrpSpPr>
            <a:grpSpLocks noChangeAspect="1"/>
          </xdr:cNvGrpSpPr>
        </xdr:nvGrpSpPr>
        <xdr:grpSpPr>
          <a:xfrm>
            <a:off x="88039" y="4035062"/>
            <a:ext cx="1273485" cy="3624151"/>
            <a:chOff x="8899072" y="2558143"/>
            <a:chExt cx="2311753" cy="6477735"/>
          </a:xfrm>
        </xdr:grpSpPr>
        <xdr:sp macro="" textlink="">
          <xdr:nvSpPr>
            <xdr:cNvPr id="5289" name="Freihandform: Form 5288">
              <a:extLst>
                <a:ext uri="{FF2B5EF4-FFF2-40B4-BE49-F238E27FC236}">
                  <a16:creationId xmlns:a16="http://schemas.microsoft.com/office/drawing/2014/main" id="{5A20260C-0244-443F-87C0-D32EC3C0246F}"/>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0" name="Freihandform: Form 5289">
              <a:extLst>
                <a:ext uri="{FF2B5EF4-FFF2-40B4-BE49-F238E27FC236}">
                  <a16:creationId xmlns:a16="http://schemas.microsoft.com/office/drawing/2014/main" id="{07A486AE-71F1-4D04-A12E-357F90C60FBF}"/>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1" name="Freihandform: Form 5290">
              <a:extLst>
                <a:ext uri="{FF2B5EF4-FFF2-40B4-BE49-F238E27FC236}">
                  <a16:creationId xmlns:a16="http://schemas.microsoft.com/office/drawing/2014/main" id="{2340B4A7-C7D9-4821-8593-05D360A01F75}"/>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2" name="Freihandform: Form 5291">
              <a:extLst>
                <a:ext uri="{FF2B5EF4-FFF2-40B4-BE49-F238E27FC236}">
                  <a16:creationId xmlns:a16="http://schemas.microsoft.com/office/drawing/2014/main" id="{58AB46B2-D70A-4604-BEF7-97E2C1CCBBF3}"/>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3" name="Freihandform: Form 5292">
              <a:extLst>
                <a:ext uri="{FF2B5EF4-FFF2-40B4-BE49-F238E27FC236}">
                  <a16:creationId xmlns:a16="http://schemas.microsoft.com/office/drawing/2014/main" id="{E09EDB0F-F7AB-498D-B656-222EFDF9981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4" name="Freihandform: Form 5293">
              <a:extLst>
                <a:ext uri="{FF2B5EF4-FFF2-40B4-BE49-F238E27FC236}">
                  <a16:creationId xmlns:a16="http://schemas.microsoft.com/office/drawing/2014/main" id="{5DE37249-81F2-4597-9C7B-9DA1034C522C}"/>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5" name="Freihandform: Form 5294">
              <a:extLst>
                <a:ext uri="{FF2B5EF4-FFF2-40B4-BE49-F238E27FC236}">
                  <a16:creationId xmlns:a16="http://schemas.microsoft.com/office/drawing/2014/main" id="{1EC60EF6-6049-4A3D-9A17-565843A1F5F6}"/>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6" name="Freihandform: Form 5295">
              <a:extLst>
                <a:ext uri="{FF2B5EF4-FFF2-40B4-BE49-F238E27FC236}">
                  <a16:creationId xmlns:a16="http://schemas.microsoft.com/office/drawing/2014/main" id="{960CDC77-476A-47E3-95FC-F81C1624B330}"/>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7" name="Freihandform: Form 5296">
              <a:extLst>
                <a:ext uri="{FF2B5EF4-FFF2-40B4-BE49-F238E27FC236}">
                  <a16:creationId xmlns:a16="http://schemas.microsoft.com/office/drawing/2014/main" id="{BF816FA0-2865-44E5-A6C8-B18D495CC7BD}"/>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8" name="Freihandform: Form 5297">
              <a:extLst>
                <a:ext uri="{FF2B5EF4-FFF2-40B4-BE49-F238E27FC236}">
                  <a16:creationId xmlns:a16="http://schemas.microsoft.com/office/drawing/2014/main" id="{507A7833-29EF-4121-9A68-6AFE452F5B9F}"/>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9" name="Freihandform: Form 5298">
              <a:extLst>
                <a:ext uri="{FF2B5EF4-FFF2-40B4-BE49-F238E27FC236}">
                  <a16:creationId xmlns:a16="http://schemas.microsoft.com/office/drawing/2014/main" id="{BA05127A-77C2-40FC-BF0F-9026FDF99A3F}"/>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0" name="Freihandform: Form 5299">
              <a:extLst>
                <a:ext uri="{FF2B5EF4-FFF2-40B4-BE49-F238E27FC236}">
                  <a16:creationId xmlns:a16="http://schemas.microsoft.com/office/drawing/2014/main" id="{6D93CAE0-190C-4EA4-A237-C9E42B4E057B}"/>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1" name="Freihandform: Form 5300">
              <a:extLst>
                <a:ext uri="{FF2B5EF4-FFF2-40B4-BE49-F238E27FC236}">
                  <a16:creationId xmlns:a16="http://schemas.microsoft.com/office/drawing/2014/main" id="{286072CC-235C-4BE8-A5D9-09079E551C41}"/>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302" name="Freihandform: Form 5301">
              <a:extLst>
                <a:ext uri="{FF2B5EF4-FFF2-40B4-BE49-F238E27FC236}">
                  <a16:creationId xmlns:a16="http://schemas.microsoft.com/office/drawing/2014/main" id="{962B2905-B65B-4227-BB1E-80A4E7C6113C}"/>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3" name="Freihandform: Form 5302">
              <a:extLst>
                <a:ext uri="{FF2B5EF4-FFF2-40B4-BE49-F238E27FC236}">
                  <a16:creationId xmlns:a16="http://schemas.microsoft.com/office/drawing/2014/main" id="{288A1BF0-ECAE-4FAA-9E58-6B4CFCF520C2}"/>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5304" name="Freihandform: Form 5303">
              <a:extLst>
                <a:ext uri="{FF2B5EF4-FFF2-40B4-BE49-F238E27FC236}">
                  <a16:creationId xmlns:a16="http://schemas.microsoft.com/office/drawing/2014/main" id="{44F06834-BE1D-430A-8589-C50604892F05}"/>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5" name="Freihandform: Form 5304">
              <a:extLst>
                <a:ext uri="{FF2B5EF4-FFF2-40B4-BE49-F238E27FC236}">
                  <a16:creationId xmlns:a16="http://schemas.microsoft.com/office/drawing/2014/main" id="{2D312225-4D38-438B-83B0-1A23A3C258AA}"/>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6" name="Freihandform: Form 5305">
              <a:extLst>
                <a:ext uri="{FF2B5EF4-FFF2-40B4-BE49-F238E27FC236}">
                  <a16:creationId xmlns:a16="http://schemas.microsoft.com/office/drawing/2014/main" id="{71396B15-1CA4-4264-847A-E2A67D06AE8A}"/>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7" name="Freihandform: Form 5306">
              <a:extLst>
                <a:ext uri="{FF2B5EF4-FFF2-40B4-BE49-F238E27FC236}">
                  <a16:creationId xmlns:a16="http://schemas.microsoft.com/office/drawing/2014/main" id="{D553EDB4-3DCE-424F-8F15-E310724818E2}"/>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8" name="Freihandform: Form 5307">
              <a:extLst>
                <a:ext uri="{FF2B5EF4-FFF2-40B4-BE49-F238E27FC236}">
                  <a16:creationId xmlns:a16="http://schemas.microsoft.com/office/drawing/2014/main" id="{773AE6F3-A460-418E-8CFE-2679D210A403}"/>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9" name="Freihandform: Form 5308">
              <a:extLst>
                <a:ext uri="{FF2B5EF4-FFF2-40B4-BE49-F238E27FC236}">
                  <a16:creationId xmlns:a16="http://schemas.microsoft.com/office/drawing/2014/main" id="{A592E1CB-7867-4DCF-B544-2DE7725DA367}"/>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310" name="Freihandform: Form 5309">
              <a:extLst>
                <a:ext uri="{FF2B5EF4-FFF2-40B4-BE49-F238E27FC236}">
                  <a16:creationId xmlns:a16="http://schemas.microsoft.com/office/drawing/2014/main" id="{7C01AD67-AEEA-45A8-8181-91AACA280087}"/>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1" name="Freihandform: Form 5310">
              <a:extLst>
                <a:ext uri="{FF2B5EF4-FFF2-40B4-BE49-F238E27FC236}">
                  <a16:creationId xmlns:a16="http://schemas.microsoft.com/office/drawing/2014/main" id="{702064D9-9B11-4648-AC65-6E694512DFE3}"/>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2" name="Freihandform: Form 5311">
              <a:extLst>
                <a:ext uri="{FF2B5EF4-FFF2-40B4-BE49-F238E27FC236}">
                  <a16:creationId xmlns:a16="http://schemas.microsoft.com/office/drawing/2014/main" id="{BCB13C51-E3DC-4B62-9437-9B2B4E25F875}"/>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3" name="Freihandform: Form 5312">
              <a:extLst>
                <a:ext uri="{FF2B5EF4-FFF2-40B4-BE49-F238E27FC236}">
                  <a16:creationId xmlns:a16="http://schemas.microsoft.com/office/drawing/2014/main" id="{65158F61-B5F7-46B2-9B86-D912CF56EAA1}"/>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4" name="Freihandform: Form 5313">
              <a:extLst>
                <a:ext uri="{FF2B5EF4-FFF2-40B4-BE49-F238E27FC236}">
                  <a16:creationId xmlns:a16="http://schemas.microsoft.com/office/drawing/2014/main" id="{BFB3D2C0-FB93-4DF5-8187-74C6286CDAAC}"/>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315" name="Freihandform: Form 5314">
              <a:extLst>
                <a:ext uri="{FF2B5EF4-FFF2-40B4-BE49-F238E27FC236}">
                  <a16:creationId xmlns:a16="http://schemas.microsoft.com/office/drawing/2014/main" id="{EAA0F602-07E0-4217-A64E-A06AEBBC0C5B}"/>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5316" name="Freihandform: Form 5315">
              <a:extLst>
                <a:ext uri="{FF2B5EF4-FFF2-40B4-BE49-F238E27FC236}">
                  <a16:creationId xmlns:a16="http://schemas.microsoft.com/office/drawing/2014/main" id="{559E5999-8183-468F-9A3B-7A3B99E2800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5317" name="Freihandform: Form 5316">
              <a:extLst>
                <a:ext uri="{FF2B5EF4-FFF2-40B4-BE49-F238E27FC236}">
                  <a16:creationId xmlns:a16="http://schemas.microsoft.com/office/drawing/2014/main" id="{5C760F5B-D953-46AB-BD02-375B60592FD8}"/>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18" name="Freihandform: Form 5317">
              <a:extLst>
                <a:ext uri="{FF2B5EF4-FFF2-40B4-BE49-F238E27FC236}">
                  <a16:creationId xmlns:a16="http://schemas.microsoft.com/office/drawing/2014/main" id="{D55BA946-FC3C-45AC-AEB5-7B4A789443DF}"/>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19" name="Freihandform: Form 5318">
              <a:extLst>
                <a:ext uri="{FF2B5EF4-FFF2-40B4-BE49-F238E27FC236}">
                  <a16:creationId xmlns:a16="http://schemas.microsoft.com/office/drawing/2014/main" id="{9A04A288-4A09-4A72-8AA3-CE35FFB7C5D4}"/>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0" name="Freihandform: Form 5319">
              <a:extLst>
                <a:ext uri="{FF2B5EF4-FFF2-40B4-BE49-F238E27FC236}">
                  <a16:creationId xmlns:a16="http://schemas.microsoft.com/office/drawing/2014/main" id="{F179727E-33F3-4521-BC3F-1C03B11D495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1" name="Freihandform: Form 5320">
              <a:extLst>
                <a:ext uri="{FF2B5EF4-FFF2-40B4-BE49-F238E27FC236}">
                  <a16:creationId xmlns:a16="http://schemas.microsoft.com/office/drawing/2014/main" id="{82476BE8-9439-4C8B-8BD7-8E93B6B9F7F5}"/>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2" name="Freihandform: Form 5321">
              <a:extLst>
                <a:ext uri="{FF2B5EF4-FFF2-40B4-BE49-F238E27FC236}">
                  <a16:creationId xmlns:a16="http://schemas.microsoft.com/office/drawing/2014/main" id="{D02203A9-32AC-4C0B-BB6C-E40DE1E0A93C}"/>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3" name="Freihandform: Form 5322">
              <a:extLst>
                <a:ext uri="{FF2B5EF4-FFF2-40B4-BE49-F238E27FC236}">
                  <a16:creationId xmlns:a16="http://schemas.microsoft.com/office/drawing/2014/main" id="{E3E65CD3-1D30-4BD1-AD78-2701E8FE6825}"/>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4" name="Freihandform: Form 5323">
              <a:extLst>
                <a:ext uri="{FF2B5EF4-FFF2-40B4-BE49-F238E27FC236}">
                  <a16:creationId xmlns:a16="http://schemas.microsoft.com/office/drawing/2014/main" id="{B1A03132-1EB4-4B9C-BF25-F12D03D7AE98}"/>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5325" name="Freihandform: Form 5324">
              <a:extLst>
                <a:ext uri="{FF2B5EF4-FFF2-40B4-BE49-F238E27FC236}">
                  <a16:creationId xmlns:a16="http://schemas.microsoft.com/office/drawing/2014/main" id="{C5008306-C35F-4971-A51F-51F8ACC66686}"/>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6" name="Freihandform: Form 5325">
              <a:extLst>
                <a:ext uri="{FF2B5EF4-FFF2-40B4-BE49-F238E27FC236}">
                  <a16:creationId xmlns:a16="http://schemas.microsoft.com/office/drawing/2014/main" id="{48D56E7A-977A-4FDE-854B-7D673A5D17CF}"/>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327" name="Freihandform: Form 5326">
              <a:extLst>
                <a:ext uri="{FF2B5EF4-FFF2-40B4-BE49-F238E27FC236}">
                  <a16:creationId xmlns:a16="http://schemas.microsoft.com/office/drawing/2014/main" id="{CA91F52B-7047-40C1-8F00-733A8E435827}"/>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8" name="Freihandform: Form 5327">
              <a:extLst>
                <a:ext uri="{FF2B5EF4-FFF2-40B4-BE49-F238E27FC236}">
                  <a16:creationId xmlns:a16="http://schemas.microsoft.com/office/drawing/2014/main" id="{5D1441EB-D107-4B6B-B95D-B259B7DC5178}"/>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9" name="Freihandform: Form 5328">
              <a:extLst>
                <a:ext uri="{FF2B5EF4-FFF2-40B4-BE49-F238E27FC236}">
                  <a16:creationId xmlns:a16="http://schemas.microsoft.com/office/drawing/2014/main" id="{42A98853-2A55-4F6A-9868-748B1C58D198}"/>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30" name="Freihandform: Form 5329">
              <a:extLst>
                <a:ext uri="{FF2B5EF4-FFF2-40B4-BE49-F238E27FC236}">
                  <a16:creationId xmlns:a16="http://schemas.microsoft.com/office/drawing/2014/main" id="{B2803D8A-FAD0-47E4-BE2D-FDC5754AFF05}"/>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31" name="Freihandform: Form 5330">
              <a:extLst>
                <a:ext uri="{FF2B5EF4-FFF2-40B4-BE49-F238E27FC236}">
                  <a16:creationId xmlns:a16="http://schemas.microsoft.com/office/drawing/2014/main" id="{AC652FDC-85EE-403F-840C-D03FCA875275}"/>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332" name="Freihandform: Form 5331">
              <a:extLst>
                <a:ext uri="{FF2B5EF4-FFF2-40B4-BE49-F238E27FC236}">
                  <a16:creationId xmlns:a16="http://schemas.microsoft.com/office/drawing/2014/main" id="{9CA745A7-DEA6-4A64-9107-23438F986D9C}"/>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333" name="Freihandform: Form 5332">
              <a:extLst>
                <a:ext uri="{FF2B5EF4-FFF2-40B4-BE49-F238E27FC236}">
                  <a16:creationId xmlns:a16="http://schemas.microsoft.com/office/drawing/2014/main" id="{36DC2DED-837F-4391-BCEA-9D33C720C2CD}"/>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4" name="Freihandform: Form 5333">
              <a:extLst>
                <a:ext uri="{FF2B5EF4-FFF2-40B4-BE49-F238E27FC236}">
                  <a16:creationId xmlns:a16="http://schemas.microsoft.com/office/drawing/2014/main" id="{39CD0E02-D824-408A-A27B-8B541F6B1C42}"/>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5" name="Freihandform: Form 5334">
              <a:extLst>
                <a:ext uri="{FF2B5EF4-FFF2-40B4-BE49-F238E27FC236}">
                  <a16:creationId xmlns:a16="http://schemas.microsoft.com/office/drawing/2014/main" id="{515F5B0D-563B-42B0-9E1B-BA0A345D7D55}"/>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6" name="Freihandform: Form 5335">
              <a:extLst>
                <a:ext uri="{FF2B5EF4-FFF2-40B4-BE49-F238E27FC236}">
                  <a16:creationId xmlns:a16="http://schemas.microsoft.com/office/drawing/2014/main" id="{09A6D2AB-C201-4DFF-A760-BC7CF79E0984}"/>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7" name="Freihandform: Form 5336">
              <a:extLst>
                <a:ext uri="{FF2B5EF4-FFF2-40B4-BE49-F238E27FC236}">
                  <a16:creationId xmlns:a16="http://schemas.microsoft.com/office/drawing/2014/main" id="{0617D8FF-B267-4058-97AF-D62775A6EAAA}"/>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8" name="Freihandform: Form 5337">
              <a:extLst>
                <a:ext uri="{FF2B5EF4-FFF2-40B4-BE49-F238E27FC236}">
                  <a16:creationId xmlns:a16="http://schemas.microsoft.com/office/drawing/2014/main" id="{9AF62B8B-D1D2-44E7-A1BC-1D6331358E0B}"/>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9" name="Freihandform: Form 5338">
              <a:extLst>
                <a:ext uri="{FF2B5EF4-FFF2-40B4-BE49-F238E27FC236}">
                  <a16:creationId xmlns:a16="http://schemas.microsoft.com/office/drawing/2014/main" id="{19E02CDA-9DBF-4B5D-8389-42B0E7956FC6}"/>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0" name="Freihandform: Form 5339">
              <a:extLst>
                <a:ext uri="{FF2B5EF4-FFF2-40B4-BE49-F238E27FC236}">
                  <a16:creationId xmlns:a16="http://schemas.microsoft.com/office/drawing/2014/main" id="{81C65C91-A40F-4EB7-A725-4212D954899C}"/>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1" name="Freihandform: Form 5340">
              <a:extLst>
                <a:ext uri="{FF2B5EF4-FFF2-40B4-BE49-F238E27FC236}">
                  <a16:creationId xmlns:a16="http://schemas.microsoft.com/office/drawing/2014/main" id="{0E5EBDE5-63C4-42DD-9C83-3BA56CA92ADB}"/>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2" name="Freihandform: Form 5341">
              <a:extLst>
                <a:ext uri="{FF2B5EF4-FFF2-40B4-BE49-F238E27FC236}">
                  <a16:creationId xmlns:a16="http://schemas.microsoft.com/office/drawing/2014/main" id="{0DE2F5FB-BD68-4D9C-B847-0E29523D997B}"/>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3" name="Freihandform: Form 5342">
              <a:extLst>
                <a:ext uri="{FF2B5EF4-FFF2-40B4-BE49-F238E27FC236}">
                  <a16:creationId xmlns:a16="http://schemas.microsoft.com/office/drawing/2014/main" id="{26C7CA7F-9B9B-47CA-B211-D7B1F37DF5F3}"/>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4" name="Freihandform: Form 5343">
              <a:extLst>
                <a:ext uri="{FF2B5EF4-FFF2-40B4-BE49-F238E27FC236}">
                  <a16:creationId xmlns:a16="http://schemas.microsoft.com/office/drawing/2014/main" id="{53285AC5-5C4E-4BAE-9731-B2411F69E96E}"/>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5" name="Freihandform: Form 5344">
              <a:extLst>
                <a:ext uri="{FF2B5EF4-FFF2-40B4-BE49-F238E27FC236}">
                  <a16:creationId xmlns:a16="http://schemas.microsoft.com/office/drawing/2014/main" id="{42E8BD0B-DA84-465F-BD16-33E7934CB326}"/>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6" name="Freihandform: Form 5345">
              <a:extLst>
                <a:ext uri="{FF2B5EF4-FFF2-40B4-BE49-F238E27FC236}">
                  <a16:creationId xmlns:a16="http://schemas.microsoft.com/office/drawing/2014/main" id="{86069084-61E0-4C44-AA08-41AD16D67428}"/>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7" name="Freihandform: Form 5346">
              <a:extLst>
                <a:ext uri="{FF2B5EF4-FFF2-40B4-BE49-F238E27FC236}">
                  <a16:creationId xmlns:a16="http://schemas.microsoft.com/office/drawing/2014/main" id="{75A0A884-D3E1-4C29-B59E-1018A506E084}"/>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8" name="Freihandform: Form 5347">
              <a:extLst>
                <a:ext uri="{FF2B5EF4-FFF2-40B4-BE49-F238E27FC236}">
                  <a16:creationId xmlns:a16="http://schemas.microsoft.com/office/drawing/2014/main" id="{3C807081-3FF6-4789-9DBD-9425D4213F9A}"/>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9" name="Freihandform: Form 5348">
              <a:extLst>
                <a:ext uri="{FF2B5EF4-FFF2-40B4-BE49-F238E27FC236}">
                  <a16:creationId xmlns:a16="http://schemas.microsoft.com/office/drawing/2014/main" id="{498BA3A4-D521-4D45-8557-BEE0E90FEFD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0" name="Freihandform: Form 5349">
              <a:extLst>
                <a:ext uri="{FF2B5EF4-FFF2-40B4-BE49-F238E27FC236}">
                  <a16:creationId xmlns:a16="http://schemas.microsoft.com/office/drawing/2014/main" id="{392154F6-F492-460E-A3AE-897A2CCE8343}"/>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1" name="Freihandform: Form 5350">
              <a:extLst>
                <a:ext uri="{FF2B5EF4-FFF2-40B4-BE49-F238E27FC236}">
                  <a16:creationId xmlns:a16="http://schemas.microsoft.com/office/drawing/2014/main" id="{57983E5B-9F1E-4891-96E5-20EF5A5DAF87}"/>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2" name="Freihandform: Form 5351">
              <a:extLst>
                <a:ext uri="{FF2B5EF4-FFF2-40B4-BE49-F238E27FC236}">
                  <a16:creationId xmlns:a16="http://schemas.microsoft.com/office/drawing/2014/main" id="{1709CBC1-430D-47AE-8C49-8B797AA45FEB}"/>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3" name="Freihandform: Form 5352">
              <a:extLst>
                <a:ext uri="{FF2B5EF4-FFF2-40B4-BE49-F238E27FC236}">
                  <a16:creationId xmlns:a16="http://schemas.microsoft.com/office/drawing/2014/main" id="{B779AFA7-DA68-4260-A129-02D05CFF9240}"/>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4" name="Freihandform: Form 5353">
              <a:extLst>
                <a:ext uri="{FF2B5EF4-FFF2-40B4-BE49-F238E27FC236}">
                  <a16:creationId xmlns:a16="http://schemas.microsoft.com/office/drawing/2014/main" id="{5B7D0A07-6000-485E-B4A5-89D37746D18E}"/>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5" name="Freihandform: Form 5354">
              <a:extLst>
                <a:ext uri="{FF2B5EF4-FFF2-40B4-BE49-F238E27FC236}">
                  <a16:creationId xmlns:a16="http://schemas.microsoft.com/office/drawing/2014/main" id="{FD672009-31B5-4818-978A-2111401AD903}"/>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6" name="Freihandform: Form 5355">
              <a:extLst>
                <a:ext uri="{FF2B5EF4-FFF2-40B4-BE49-F238E27FC236}">
                  <a16:creationId xmlns:a16="http://schemas.microsoft.com/office/drawing/2014/main" id="{B54735C7-31BE-4061-8991-FB034530FDB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7" name="Freihandform: Form 5356">
              <a:extLst>
                <a:ext uri="{FF2B5EF4-FFF2-40B4-BE49-F238E27FC236}">
                  <a16:creationId xmlns:a16="http://schemas.microsoft.com/office/drawing/2014/main" id="{74461063-4C85-45DA-901F-819906F612E9}"/>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8" name="Freihandform: Form 5357">
              <a:extLst>
                <a:ext uri="{FF2B5EF4-FFF2-40B4-BE49-F238E27FC236}">
                  <a16:creationId xmlns:a16="http://schemas.microsoft.com/office/drawing/2014/main" id="{8DE88DC8-B4A9-455B-9970-BB18B6B9E227}"/>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9" name="Freihandform: Form 5358">
              <a:extLst>
                <a:ext uri="{FF2B5EF4-FFF2-40B4-BE49-F238E27FC236}">
                  <a16:creationId xmlns:a16="http://schemas.microsoft.com/office/drawing/2014/main" id="{EF3CA205-B55E-42BC-8B8E-AC46E686FE2D}"/>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0" name="Freihandform: Form 5359">
              <a:extLst>
                <a:ext uri="{FF2B5EF4-FFF2-40B4-BE49-F238E27FC236}">
                  <a16:creationId xmlns:a16="http://schemas.microsoft.com/office/drawing/2014/main" id="{A6FB43DE-FBB0-451E-85E0-D10D0B1EB53E}"/>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1" name="Freihandform: Form 5360">
              <a:extLst>
                <a:ext uri="{FF2B5EF4-FFF2-40B4-BE49-F238E27FC236}">
                  <a16:creationId xmlns:a16="http://schemas.microsoft.com/office/drawing/2014/main" id="{6885635D-2F4B-43D6-A94C-2BB6BEEAF110}"/>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2" name="Freihandform: Form 5361">
              <a:extLst>
                <a:ext uri="{FF2B5EF4-FFF2-40B4-BE49-F238E27FC236}">
                  <a16:creationId xmlns:a16="http://schemas.microsoft.com/office/drawing/2014/main" id="{BFC8B5E6-93D2-43FC-BB13-D2CC80F0DC62}"/>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3" name="Freihandform: Form 5362">
              <a:extLst>
                <a:ext uri="{FF2B5EF4-FFF2-40B4-BE49-F238E27FC236}">
                  <a16:creationId xmlns:a16="http://schemas.microsoft.com/office/drawing/2014/main" id="{BD58DBD5-1378-4606-A3A7-B94B6B986BA4}"/>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4" name="Freihandform: Form 5363">
              <a:extLst>
                <a:ext uri="{FF2B5EF4-FFF2-40B4-BE49-F238E27FC236}">
                  <a16:creationId xmlns:a16="http://schemas.microsoft.com/office/drawing/2014/main" id="{11C71D8D-15CA-4EEC-AEA4-44ED69A3706D}"/>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5" name="Freihandform: Form 5364">
              <a:extLst>
                <a:ext uri="{FF2B5EF4-FFF2-40B4-BE49-F238E27FC236}">
                  <a16:creationId xmlns:a16="http://schemas.microsoft.com/office/drawing/2014/main" id="{A2BAE118-EFE6-45DE-9132-B40D06B83EEA}"/>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6" name="Freihandform: Form 5365">
              <a:extLst>
                <a:ext uri="{FF2B5EF4-FFF2-40B4-BE49-F238E27FC236}">
                  <a16:creationId xmlns:a16="http://schemas.microsoft.com/office/drawing/2014/main" id="{67FD75BA-158C-47E3-B73B-1DDA42075622}"/>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7" name="Freihandform: Form 5366">
              <a:extLst>
                <a:ext uri="{FF2B5EF4-FFF2-40B4-BE49-F238E27FC236}">
                  <a16:creationId xmlns:a16="http://schemas.microsoft.com/office/drawing/2014/main" id="{9C3CC1EA-34E1-4AAD-A492-90FA544DE028}"/>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8" name="Freihandform: Form 5367">
              <a:extLst>
                <a:ext uri="{FF2B5EF4-FFF2-40B4-BE49-F238E27FC236}">
                  <a16:creationId xmlns:a16="http://schemas.microsoft.com/office/drawing/2014/main" id="{FEF50B4E-CD93-4BCA-ABCD-2F0BE8CECD70}"/>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9" name="Freihandform: Form 5368">
              <a:extLst>
                <a:ext uri="{FF2B5EF4-FFF2-40B4-BE49-F238E27FC236}">
                  <a16:creationId xmlns:a16="http://schemas.microsoft.com/office/drawing/2014/main" id="{FEB10A03-FE5B-4AC8-AA06-368EB37F0EC4}"/>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0" name="Freihandform: Form 5369">
              <a:extLst>
                <a:ext uri="{FF2B5EF4-FFF2-40B4-BE49-F238E27FC236}">
                  <a16:creationId xmlns:a16="http://schemas.microsoft.com/office/drawing/2014/main" id="{396F6A94-BA52-49EC-9498-E1D06CF82F02}"/>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1" name="Freihandform: Form 5370">
              <a:extLst>
                <a:ext uri="{FF2B5EF4-FFF2-40B4-BE49-F238E27FC236}">
                  <a16:creationId xmlns:a16="http://schemas.microsoft.com/office/drawing/2014/main" id="{66421E22-D36D-406E-8F83-6BBB3859E78F}"/>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2" name="Freihandform: Form 5371">
              <a:extLst>
                <a:ext uri="{FF2B5EF4-FFF2-40B4-BE49-F238E27FC236}">
                  <a16:creationId xmlns:a16="http://schemas.microsoft.com/office/drawing/2014/main" id="{B7C1F2A8-93CF-4A2D-B910-07A1816707CA}"/>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3" name="Freihandform: Form 5372">
              <a:extLst>
                <a:ext uri="{FF2B5EF4-FFF2-40B4-BE49-F238E27FC236}">
                  <a16:creationId xmlns:a16="http://schemas.microsoft.com/office/drawing/2014/main" id="{3A4D5406-F28A-433E-AFD7-E769E1BE032B}"/>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4" name="Freihandform: Form 5373">
              <a:extLst>
                <a:ext uri="{FF2B5EF4-FFF2-40B4-BE49-F238E27FC236}">
                  <a16:creationId xmlns:a16="http://schemas.microsoft.com/office/drawing/2014/main" id="{95E97667-3A51-4B67-9799-480C383154FF}"/>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5" name="Freihandform: Form 5374">
              <a:extLst>
                <a:ext uri="{FF2B5EF4-FFF2-40B4-BE49-F238E27FC236}">
                  <a16:creationId xmlns:a16="http://schemas.microsoft.com/office/drawing/2014/main" id="{81A5B0B9-16A2-4883-9EF1-457B2E35D9C2}"/>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6" name="Freihandform: Form 5375">
              <a:extLst>
                <a:ext uri="{FF2B5EF4-FFF2-40B4-BE49-F238E27FC236}">
                  <a16:creationId xmlns:a16="http://schemas.microsoft.com/office/drawing/2014/main" id="{9BAC16E9-6209-4849-B112-DEC49F3C1141}"/>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377" name="Freihandform: Form 5376">
              <a:extLst>
                <a:ext uri="{FF2B5EF4-FFF2-40B4-BE49-F238E27FC236}">
                  <a16:creationId xmlns:a16="http://schemas.microsoft.com/office/drawing/2014/main" id="{76509FF5-5536-4C16-BA32-9B406E3092A2}"/>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8" name="Freihandform: Form 5377">
              <a:extLst>
                <a:ext uri="{FF2B5EF4-FFF2-40B4-BE49-F238E27FC236}">
                  <a16:creationId xmlns:a16="http://schemas.microsoft.com/office/drawing/2014/main" id="{03BEA5BA-06C9-47C8-ABF8-608B0F0F55D8}"/>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9" name="Freihandform: Form 5378">
              <a:extLst>
                <a:ext uri="{FF2B5EF4-FFF2-40B4-BE49-F238E27FC236}">
                  <a16:creationId xmlns:a16="http://schemas.microsoft.com/office/drawing/2014/main" id="{5F925D26-BBDF-4CAD-A5BB-1FF7FFC0ABBB}"/>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0" name="Freihandform: Form 5379">
              <a:extLst>
                <a:ext uri="{FF2B5EF4-FFF2-40B4-BE49-F238E27FC236}">
                  <a16:creationId xmlns:a16="http://schemas.microsoft.com/office/drawing/2014/main" id="{3FB8D050-85DC-4A08-ACA0-9FD59461EF5E}"/>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1" name="Freihandform: Form 5380">
              <a:extLst>
                <a:ext uri="{FF2B5EF4-FFF2-40B4-BE49-F238E27FC236}">
                  <a16:creationId xmlns:a16="http://schemas.microsoft.com/office/drawing/2014/main" id="{4D7B9B40-ADB0-4057-8827-B08F3F729505}"/>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2" name="Freihandform: Form 5381">
              <a:extLst>
                <a:ext uri="{FF2B5EF4-FFF2-40B4-BE49-F238E27FC236}">
                  <a16:creationId xmlns:a16="http://schemas.microsoft.com/office/drawing/2014/main" id="{3CB99DF3-2CF9-4734-8011-EDB41EF6D591}"/>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3" name="Freihandform: Form 5382">
              <a:extLst>
                <a:ext uri="{FF2B5EF4-FFF2-40B4-BE49-F238E27FC236}">
                  <a16:creationId xmlns:a16="http://schemas.microsoft.com/office/drawing/2014/main" id="{07879F6D-7898-4E01-A315-729A04C239F6}"/>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384" name="Freihandform: Form 5383">
              <a:extLst>
                <a:ext uri="{FF2B5EF4-FFF2-40B4-BE49-F238E27FC236}">
                  <a16:creationId xmlns:a16="http://schemas.microsoft.com/office/drawing/2014/main" id="{2D57A9AB-3250-451E-802F-143691C41D0B}"/>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5" name="Freihandform: Form 5384">
              <a:extLst>
                <a:ext uri="{FF2B5EF4-FFF2-40B4-BE49-F238E27FC236}">
                  <a16:creationId xmlns:a16="http://schemas.microsoft.com/office/drawing/2014/main" id="{41470449-4800-4225-BC9F-6F9ECD1A6E05}"/>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6" name="Freihandform: Form 5385">
              <a:extLst>
                <a:ext uri="{FF2B5EF4-FFF2-40B4-BE49-F238E27FC236}">
                  <a16:creationId xmlns:a16="http://schemas.microsoft.com/office/drawing/2014/main" id="{81509A3B-7439-4450-903A-D618CD35D7E6}"/>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7" name="Freihandform: Form 5386">
              <a:extLst>
                <a:ext uri="{FF2B5EF4-FFF2-40B4-BE49-F238E27FC236}">
                  <a16:creationId xmlns:a16="http://schemas.microsoft.com/office/drawing/2014/main" id="{67F2F1A3-2DA8-4BDD-A070-29DEF405C1FF}"/>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8" name="Freihandform: Form 5387">
              <a:extLst>
                <a:ext uri="{FF2B5EF4-FFF2-40B4-BE49-F238E27FC236}">
                  <a16:creationId xmlns:a16="http://schemas.microsoft.com/office/drawing/2014/main" id="{43BD9BD8-19D0-45E6-8922-FD145D54A600}"/>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389" name="Freihandform: Form 5388">
              <a:extLst>
                <a:ext uri="{FF2B5EF4-FFF2-40B4-BE49-F238E27FC236}">
                  <a16:creationId xmlns:a16="http://schemas.microsoft.com/office/drawing/2014/main" id="{4F477A5B-D32B-4BE8-94BF-6AE99857A11C}"/>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0" name="Freihandform: Form 5389">
              <a:extLst>
                <a:ext uri="{FF2B5EF4-FFF2-40B4-BE49-F238E27FC236}">
                  <a16:creationId xmlns:a16="http://schemas.microsoft.com/office/drawing/2014/main" id="{174B5E0C-824B-4D26-A811-DD13E93EE640}"/>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1" name="Freihandform: Form 5390">
              <a:extLst>
                <a:ext uri="{FF2B5EF4-FFF2-40B4-BE49-F238E27FC236}">
                  <a16:creationId xmlns:a16="http://schemas.microsoft.com/office/drawing/2014/main" id="{65A97500-6B83-4D9B-AE88-5DAAB3B87BE8}"/>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2" name="Freihandform: Form 5391">
              <a:extLst>
                <a:ext uri="{FF2B5EF4-FFF2-40B4-BE49-F238E27FC236}">
                  <a16:creationId xmlns:a16="http://schemas.microsoft.com/office/drawing/2014/main" id="{B3672675-092A-4C8B-ADB9-765ECD0D1A00}"/>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3" name="Freihandform: Form 5392">
              <a:extLst>
                <a:ext uri="{FF2B5EF4-FFF2-40B4-BE49-F238E27FC236}">
                  <a16:creationId xmlns:a16="http://schemas.microsoft.com/office/drawing/2014/main" id="{FA324A9F-F36F-4950-9859-FEC80C9CA4D6}"/>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4" name="Freihandform: Form 5393">
              <a:extLst>
                <a:ext uri="{FF2B5EF4-FFF2-40B4-BE49-F238E27FC236}">
                  <a16:creationId xmlns:a16="http://schemas.microsoft.com/office/drawing/2014/main" id="{28743374-1835-470B-B9FF-CCCC18B53C86}"/>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5" name="Freihandform: Form 5394">
              <a:extLst>
                <a:ext uri="{FF2B5EF4-FFF2-40B4-BE49-F238E27FC236}">
                  <a16:creationId xmlns:a16="http://schemas.microsoft.com/office/drawing/2014/main" id="{B2B0917F-30BE-4169-860D-FC85BBA5D5C3}"/>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6" name="Freihandform: Form 5395">
              <a:extLst>
                <a:ext uri="{FF2B5EF4-FFF2-40B4-BE49-F238E27FC236}">
                  <a16:creationId xmlns:a16="http://schemas.microsoft.com/office/drawing/2014/main" id="{DFD5BD2B-058C-4DE7-8A20-AE94D9EFD8BC}"/>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7" name="Freihandform: Form 5396">
              <a:extLst>
                <a:ext uri="{FF2B5EF4-FFF2-40B4-BE49-F238E27FC236}">
                  <a16:creationId xmlns:a16="http://schemas.microsoft.com/office/drawing/2014/main" id="{29FDB0B2-7204-40A8-9010-64D3997CACAF}"/>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8" name="Freihandform: Form 5397">
              <a:extLst>
                <a:ext uri="{FF2B5EF4-FFF2-40B4-BE49-F238E27FC236}">
                  <a16:creationId xmlns:a16="http://schemas.microsoft.com/office/drawing/2014/main" id="{064DF0D7-F4EB-4B56-84F8-A00B4E486AAD}"/>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9" name="Freihandform: Form 5398">
              <a:extLst>
                <a:ext uri="{FF2B5EF4-FFF2-40B4-BE49-F238E27FC236}">
                  <a16:creationId xmlns:a16="http://schemas.microsoft.com/office/drawing/2014/main" id="{1BD8936B-5253-4CAE-B903-AC411EE8A529}"/>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00" name="Freihandform: Form 5399">
              <a:extLst>
                <a:ext uri="{FF2B5EF4-FFF2-40B4-BE49-F238E27FC236}">
                  <a16:creationId xmlns:a16="http://schemas.microsoft.com/office/drawing/2014/main" id="{389F7744-B41B-47F5-8270-ADFE31E6359A}"/>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1" name="Freihandform: Form 5400">
              <a:extLst>
                <a:ext uri="{FF2B5EF4-FFF2-40B4-BE49-F238E27FC236}">
                  <a16:creationId xmlns:a16="http://schemas.microsoft.com/office/drawing/2014/main" id="{7DB1D601-0BAE-42C6-B949-4AA3657BD9BB}"/>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2" name="Freihandform: Form 5401">
              <a:extLst>
                <a:ext uri="{FF2B5EF4-FFF2-40B4-BE49-F238E27FC236}">
                  <a16:creationId xmlns:a16="http://schemas.microsoft.com/office/drawing/2014/main" id="{C2DBB175-4A3D-4E8A-9C9B-E7B64A0D44C7}"/>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3" name="Freihandform: Form 5402">
              <a:extLst>
                <a:ext uri="{FF2B5EF4-FFF2-40B4-BE49-F238E27FC236}">
                  <a16:creationId xmlns:a16="http://schemas.microsoft.com/office/drawing/2014/main" id="{47B34F78-8E58-45FC-9753-05E016DA14A7}"/>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4" name="Freihandform: Form 5403">
              <a:extLst>
                <a:ext uri="{FF2B5EF4-FFF2-40B4-BE49-F238E27FC236}">
                  <a16:creationId xmlns:a16="http://schemas.microsoft.com/office/drawing/2014/main" id="{A279EF47-0D15-405C-80C9-A24F6D95730E}"/>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5" name="Freihandform: Form 5404">
              <a:extLst>
                <a:ext uri="{FF2B5EF4-FFF2-40B4-BE49-F238E27FC236}">
                  <a16:creationId xmlns:a16="http://schemas.microsoft.com/office/drawing/2014/main" id="{C57EB3FA-9B4E-4C1F-AAD8-7F99FD06D4D5}"/>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6" name="Freihandform: Form 5405">
              <a:extLst>
                <a:ext uri="{FF2B5EF4-FFF2-40B4-BE49-F238E27FC236}">
                  <a16:creationId xmlns:a16="http://schemas.microsoft.com/office/drawing/2014/main" id="{6708F050-2635-4BA6-84F5-03F3F6ADB23C}"/>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7" name="Freihandform: Form 5406">
              <a:extLst>
                <a:ext uri="{FF2B5EF4-FFF2-40B4-BE49-F238E27FC236}">
                  <a16:creationId xmlns:a16="http://schemas.microsoft.com/office/drawing/2014/main" id="{D80CC6B0-951A-4530-865C-2457BE4FFEDE}"/>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8" name="Freihandform: Form 5407">
              <a:extLst>
                <a:ext uri="{FF2B5EF4-FFF2-40B4-BE49-F238E27FC236}">
                  <a16:creationId xmlns:a16="http://schemas.microsoft.com/office/drawing/2014/main" id="{0B6955D5-BA58-489B-B16A-33B8273A53E8}"/>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09" name="Freihandform: Form 5408">
              <a:extLst>
                <a:ext uri="{FF2B5EF4-FFF2-40B4-BE49-F238E27FC236}">
                  <a16:creationId xmlns:a16="http://schemas.microsoft.com/office/drawing/2014/main" id="{AF49C7A0-E3E3-4DEA-A873-1961558B25AE}"/>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0" name="Freihandform: Form 5409">
              <a:extLst>
                <a:ext uri="{FF2B5EF4-FFF2-40B4-BE49-F238E27FC236}">
                  <a16:creationId xmlns:a16="http://schemas.microsoft.com/office/drawing/2014/main" id="{30DAD35D-9F5B-46B9-AD24-AF4BF6CCF02F}"/>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1" name="Freihandform: Form 5410">
              <a:extLst>
                <a:ext uri="{FF2B5EF4-FFF2-40B4-BE49-F238E27FC236}">
                  <a16:creationId xmlns:a16="http://schemas.microsoft.com/office/drawing/2014/main" id="{6D173C98-FC07-44B0-8E5E-A29F634A7BD7}"/>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2" name="Freihandform: Form 5411">
              <a:extLst>
                <a:ext uri="{FF2B5EF4-FFF2-40B4-BE49-F238E27FC236}">
                  <a16:creationId xmlns:a16="http://schemas.microsoft.com/office/drawing/2014/main" id="{0A151CD7-FBCB-4162-9DA8-9F5281DF22DB}"/>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3" name="Freihandform: Form 5412">
              <a:extLst>
                <a:ext uri="{FF2B5EF4-FFF2-40B4-BE49-F238E27FC236}">
                  <a16:creationId xmlns:a16="http://schemas.microsoft.com/office/drawing/2014/main" id="{CF032450-0AD4-49B1-AC88-8402F4F83D63}"/>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4" name="Freihandform: Form 5413">
              <a:extLst>
                <a:ext uri="{FF2B5EF4-FFF2-40B4-BE49-F238E27FC236}">
                  <a16:creationId xmlns:a16="http://schemas.microsoft.com/office/drawing/2014/main" id="{D4ED8EC5-69A9-4B27-A2FE-16ECEE05D2B5}"/>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5" name="Freihandform: Form 5414">
              <a:extLst>
                <a:ext uri="{FF2B5EF4-FFF2-40B4-BE49-F238E27FC236}">
                  <a16:creationId xmlns:a16="http://schemas.microsoft.com/office/drawing/2014/main" id="{3A2D15C4-8AB7-42C4-AEE5-35BD537EAFE1}"/>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6" name="Freihandform: Form 5415">
              <a:extLst>
                <a:ext uri="{FF2B5EF4-FFF2-40B4-BE49-F238E27FC236}">
                  <a16:creationId xmlns:a16="http://schemas.microsoft.com/office/drawing/2014/main" id="{D8955733-C93B-4EF0-8E7B-DD2E2F23D5E8}"/>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7" name="Freihandform: Form 5416">
              <a:extLst>
                <a:ext uri="{FF2B5EF4-FFF2-40B4-BE49-F238E27FC236}">
                  <a16:creationId xmlns:a16="http://schemas.microsoft.com/office/drawing/2014/main" id="{01620C81-A76B-4539-85F3-52DB320DEEC4}"/>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18" name="Freihandform: Form 5417">
              <a:extLst>
                <a:ext uri="{FF2B5EF4-FFF2-40B4-BE49-F238E27FC236}">
                  <a16:creationId xmlns:a16="http://schemas.microsoft.com/office/drawing/2014/main" id="{032E768E-CD02-4724-A733-EFBFB3949045}"/>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9" name="Freihandform: Form 5418">
              <a:extLst>
                <a:ext uri="{FF2B5EF4-FFF2-40B4-BE49-F238E27FC236}">
                  <a16:creationId xmlns:a16="http://schemas.microsoft.com/office/drawing/2014/main" id="{56024FCB-3018-4D28-A6BE-2D7B671AD2C0}"/>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0" name="Freihandform: Form 5419">
              <a:extLst>
                <a:ext uri="{FF2B5EF4-FFF2-40B4-BE49-F238E27FC236}">
                  <a16:creationId xmlns:a16="http://schemas.microsoft.com/office/drawing/2014/main" id="{0C5E2299-8691-417F-8919-E420FB23DD8A}"/>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1" name="Freihandform: Form 5420">
              <a:extLst>
                <a:ext uri="{FF2B5EF4-FFF2-40B4-BE49-F238E27FC236}">
                  <a16:creationId xmlns:a16="http://schemas.microsoft.com/office/drawing/2014/main" id="{2709C3A5-B856-49EB-9ACD-CCBAA12B699C}"/>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22" name="Freihandform: Form 5421">
              <a:extLst>
                <a:ext uri="{FF2B5EF4-FFF2-40B4-BE49-F238E27FC236}">
                  <a16:creationId xmlns:a16="http://schemas.microsoft.com/office/drawing/2014/main" id="{42E3A2D2-F5A8-450E-A126-0A3F196ADAB5}"/>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3" name="Freihandform: Form 5422">
              <a:extLst>
                <a:ext uri="{FF2B5EF4-FFF2-40B4-BE49-F238E27FC236}">
                  <a16:creationId xmlns:a16="http://schemas.microsoft.com/office/drawing/2014/main" id="{8D7EE5B5-C9E8-4E3E-93D2-E273335BB91E}"/>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4" name="Freihandform: Form 5423">
              <a:extLst>
                <a:ext uri="{FF2B5EF4-FFF2-40B4-BE49-F238E27FC236}">
                  <a16:creationId xmlns:a16="http://schemas.microsoft.com/office/drawing/2014/main" id="{A91F7CAC-EECC-40A0-B599-697B0B0550B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5" name="Freihandform: Form 5424">
              <a:extLst>
                <a:ext uri="{FF2B5EF4-FFF2-40B4-BE49-F238E27FC236}">
                  <a16:creationId xmlns:a16="http://schemas.microsoft.com/office/drawing/2014/main" id="{C365C4D4-1E91-43C5-8179-1F5AAD652CB2}"/>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6" name="Freihandform: Form 5425">
              <a:extLst>
                <a:ext uri="{FF2B5EF4-FFF2-40B4-BE49-F238E27FC236}">
                  <a16:creationId xmlns:a16="http://schemas.microsoft.com/office/drawing/2014/main" id="{B37C8109-75C4-4FC0-86B5-2E07DC5FE9FB}"/>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27" name="Freihandform: Form 5426">
              <a:extLst>
                <a:ext uri="{FF2B5EF4-FFF2-40B4-BE49-F238E27FC236}">
                  <a16:creationId xmlns:a16="http://schemas.microsoft.com/office/drawing/2014/main" id="{482C206E-1053-46F5-B494-63D179DE5879}"/>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8" name="Freihandform: Form 5427">
              <a:extLst>
                <a:ext uri="{FF2B5EF4-FFF2-40B4-BE49-F238E27FC236}">
                  <a16:creationId xmlns:a16="http://schemas.microsoft.com/office/drawing/2014/main" id="{2B20F02D-185C-4754-B47A-BAD2E36B45F5}"/>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9" name="Freihandform: Form 5428">
              <a:extLst>
                <a:ext uri="{FF2B5EF4-FFF2-40B4-BE49-F238E27FC236}">
                  <a16:creationId xmlns:a16="http://schemas.microsoft.com/office/drawing/2014/main" id="{FFC7CC0D-EEF8-4A04-BB65-EBD71609A9B1}"/>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30" name="Freihandform: Form 5429">
              <a:extLst>
                <a:ext uri="{FF2B5EF4-FFF2-40B4-BE49-F238E27FC236}">
                  <a16:creationId xmlns:a16="http://schemas.microsoft.com/office/drawing/2014/main" id="{D91C9156-7749-4EA5-8DDF-D9FF80276BAD}"/>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1" name="Freihandform: Form 5430">
              <a:extLst>
                <a:ext uri="{FF2B5EF4-FFF2-40B4-BE49-F238E27FC236}">
                  <a16:creationId xmlns:a16="http://schemas.microsoft.com/office/drawing/2014/main" id="{78EBD90B-7BA1-41CC-B052-D5835EB1C020}"/>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2" name="Freihandform: Form 5431">
              <a:extLst>
                <a:ext uri="{FF2B5EF4-FFF2-40B4-BE49-F238E27FC236}">
                  <a16:creationId xmlns:a16="http://schemas.microsoft.com/office/drawing/2014/main" id="{5DA71792-0519-4257-8ECD-AE38A4A2C894}"/>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3" name="Freihandform: Form 5432">
              <a:extLst>
                <a:ext uri="{FF2B5EF4-FFF2-40B4-BE49-F238E27FC236}">
                  <a16:creationId xmlns:a16="http://schemas.microsoft.com/office/drawing/2014/main" id="{6E385E38-0A69-4796-83C8-EB404CF8A913}"/>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4" name="Freihandform: Form 5433">
              <a:extLst>
                <a:ext uri="{FF2B5EF4-FFF2-40B4-BE49-F238E27FC236}">
                  <a16:creationId xmlns:a16="http://schemas.microsoft.com/office/drawing/2014/main" id="{1D695B2A-A3E0-42F7-A189-BADE0015CE22}"/>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35" name="Freihandform: Form 5434">
              <a:extLst>
                <a:ext uri="{FF2B5EF4-FFF2-40B4-BE49-F238E27FC236}">
                  <a16:creationId xmlns:a16="http://schemas.microsoft.com/office/drawing/2014/main" id="{8BF17E0E-D821-4C6F-AEAA-1E14A5E64109}"/>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36" name="Freihandform: Form 5435">
              <a:extLst>
                <a:ext uri="{FF2B5EF4-FFF2-40B4-BE49-F238E27FC236}">
                  <a16:creationId xmlns:a16="http://schemas.microsoft.com/office/drawing/2014/main" id="{80F921F1-7F9B-4A4C-81A7-E7AAC434120E}"/>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7" name="Freihandform: Form 5436">
              <a:extLst>
                <a:ext uri="{FF2B5EF4-FFF2-40B4-BE49-F238E27FC236}">
                  <a16:creationId xmlns:a16="http://schemas.microsoft.com/office/drawing/2014/main" id="{645E7324-BF60-4318-A278-45AEF55ECB1C}"/>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8" name="Freihandform: Form 5437">
              <a:extLst>
                <a:ext uri="{FF2B5EF4-FFF2-40B4-BE49-F238E27FC236}">
                  <a16:creationId xmlns:a16="http://schemas.microsoft.com/office/drawing/2014/main" id="{850C82FD-FED0-4682-9350-3E80F2130B4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9" name="Freihandform: Form 5438">
              <a:extLst>
                <a:ext uri="{FF2B5EF4-FFF2-40B4-BE49-F238E27FC236}">
                  <a16:creationId xmlns:a16="http://schemas.microsoft.com/office/drawing/2014/main" id="{A22AD698-C5DB-4343-9850-3CF12A06F42A}"/>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0" name="Freihandform: Form 5439">
              <a:extLst>
                <a:ext uri="{FF2B5EF4-FFF2-40B4-BE49-F238E27FC236}">
                  <a16:creationId xmlns:a16="http://schemas.microsoft.com/office/drawing/2014/main" id="{EA7E3AA9-8E5B-4DCA-A3B4-6D497842C843}"/>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441" name="Freihandform: Form 5440">
              <a:extLst>
                <a:ext uri="{FF2B5EF4-FFF2-40B4-BE49-F238E27FC236}">
                  <a16:creationId xmlns:a16="http://schemas.microsoft.com/office/drawing/2014/main" id="{356C1738-555E-4AEA-B969-748A4F76BE89}"/>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2" name="Freihandform: Form 5441">
              <a:extLst>
                <a:ext uri="{FF2B5EF4-FFF2-40B4-BE49-F238E27FC236}">
                  <a16:creationId xmlns:a16="http://schemas.microsoft.com/office/drawing/2014/main" id="{EC9B654E-D4D3-4845-AEDB-6AE74E92C273}"/>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3" name="Freihandform: Form 5442">
              <a:extLst>
                <a:ext uri="{FF2B5EF4-FFF2-40B4-BE49-F238E27FC236}">
                  <a16:creationId xmlns:a16="http://schemas.microsoft.com/office/drawing/2014/main" id="{A75CCE09-BD15-4516-8445-C9437B999EB9}"/>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4" name="Freihandform: Form 5443">
              <a:extLst>
                <a:ext uri="{FF2B5EF4-FFF2-40B4-BE49-F238E27FC236}">
                  <a16:creationId xmlns:a16="http://schemas.microsoft.com/office/drawing/2014/main" id="{0A324AED-34F5-4276-B5CD-177F8A1764A7}"/>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5" name="Freihandform: Form 5444">
              <a:extLst>
                <a:ext uri="{FF2B5EF4-FFF2-40B4-BE49-F238E27FC236}">
                  <a16:creationId xmlns:a16="http://schemas.microsoft.com/office/drawing/2014/main" id="{F4EB482F-8004-4F30-AE64-EDC5FC55E311}"/>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6" name="Freihandform: Form 5445">
              <a:extLst>
                <a:ext uri="{FF2B5EF4-FFF2-40B4-BE49-F238E27FC236}">
                  <a16:creationId xmlns:a16="http://schemas.microsoft.com/office/drawing/2014/main" id="{7013FA93-FDD9-403F-A060-78E49A40F8A3}"/>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7" name="Freihandform: Form 5446">
              <a:extLst>
                <a:ext uri="{FF2B5EF4-FFF2-40B4-BE49-F238E27FC236}">
                  <a16:creationId xmlns:a16="http://schemas.microsoft.com/office/drawing/2014/main" id="{4BEB3102-E8E9-48D6-92CA-CABECC253545}"/>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48" name="Freihandform: Form 5447">
              <a:extLst>
                <a:ext uri="{FF2B5EF4-FFF2-40B4-BE49-F238E27FC236}">
                  <a16:creationId xmlns:a16="http://schemas.microsoft.com/office/drawing/2014/main" id="{DB864D09-9EB2-43AB-84CD-FA2F14997700}"/>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49" name="Freihandform: Form 5448">
              <a:extLst>
                <a:ext uri="{FF2B5EF4-FFF2-40B4-BE49-F238E27FC236}">
                  <a16:creationId xmlns:a16="http://schemas.microsoft.com/office/drawing/2014/main" id="{564B4591-773D-4DD6-AB62-9C7EA6243408}"/>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0" name="Freihandform: Form 5449">
              <a:extLst>
                <a:ext uri="{FF2B5EF4-FFF2-40B4-BE49-F238E27FC236}">
                  <a16:creationId xmlns:a16="http://schemas.microsoft.com/office/drawing/2014/main" id="{2EFE6E9A-B691-4495-AD35-A92C1AEB7702}"/>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51" name="Freihandform: Form 5450">
              <a:extLst>
                <a:ext uri="{FF2B5EF4-FFF2-40B4-BE49-F238E27FC236}">
                  <a16:creationId xmlns:a16="http://schemas.microsoft.com/office/drawing/2014/main" id="{68D2EE67-0C7F-43AE-8EC1-ED88AEE110FB}"/>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2" name="Freihandform: Form 5451">
              <a:extLst>
                <a:ext uri="{FF2B5EF4-FFF2-40B4-BE49-F238E27FC236}">
                  <a16:creationId xmlns:a16="http://schemas.microsoft.com/office/drawing/2014/main" id="{3DF00C11-27B1-4B32-AAD6-3D9D11003A31}"/>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53" name="Freihandform: Form 5452">
              <a:extLst>
                <a:ext uri="{FF2B5EF4-FFF2-40B4-BE49-F238E27FC236}">
                  <a16:creationId xmlns:a16="http://schemas.microsoft.com/office/drawing/2014/main" id="{5A8350D1-2866-43B8-B307-A5BC5123EB64}"/>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4" name="Freihandform: Form 5453">
              <a:extLst>
                <a:ext uri="{FF2B5EF4-FFF2-40B4-BE49-F238E27FC236}">
                  <a16:creationId xmlns:a16="http://schemas.microsoft.com/office/drawing/2014/main" id="{F10F2784-FE42-4697-B5B1-E6A6E33CDBBC}"/>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5" name="Freihandform: Form 5454">
              <a:extLst>
                <a:ext uri="{FF2B5EF4-FFF2-40B4-BE49-F238E27FC236}">
                  <a16:creationId xmlns:a16="http://schemas.microsoft.com/office/drawing/2014/main" id="{B881328E-8DE1-4900-8699-73827CC1703E}"/>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6" name="Freihandform: Form 5455">
              <a:extLst>
                <a:ext uri="{FF2B5EF4-FFF2-40B4-BE49-F238E27FC236}">
                  <a16:creationId xmlns:a16="http://schemas.microsoft.com/office/drawing/2014/main" id="{AE4D9B86-41C5-401E-A5BC-B719D1153EBD}"/>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457" name="Freihandform: Form 5456">
              <a:extLst>
                <a:ext uri="{FF2B5EF4-FFF2-40B4-BE49-F238E27FC236}">
                  <a16:creationId xmlns:a16="http://schemas.microsoft.com/office/drawing/2014/main" id="{1D9F5AA7-5E85-4A22-B90B-F2D4D4DA96BF}"/>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8" name="Freihandform: Form 5457">
              <a:extLst>
                <a:ext uri="{FF2B5EF4-FFF2-40B4-BE49-F238E27FC236}">
                  <a16:creationId xmlns:a16="http://schemas.microsoft.com/office/drawing/2014/main" id="{70C1EE37-9E18-479D-9C29-56188229FB31}"/>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9" name="Freihandform: Form 5458">
              <a:extLst>
                <a:ext uri="{FF2B5EF4-FFF2-40B4-BE49-F238E27FC236}">
                  <a16:creationId xmlns:a16="http://schemas.microsoft.com/office/drawing/2014/main" id="{4B5E4C01-C177-4209-A41A-D03AD1C5B2A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0" name="Freihandform: Form 5459">
              <a:extLst>
                <a:ext uri="{FF2B5EF4-FFF2-40B4-BE49-F238E27FC236}">
                  <a16:creationId xmlns:a16="http://schemas.microsoft.com/office/drawing/2014/main" id="{BBA81BBF-29EC-4508-A062-95247B67FAFF}"/>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1" name="Freihandform: Form 5460">
              <a:extLst>
                <a:ext uri="{FF2B5EF4-FFF2-40B4-BE49-F238E27FC236}">
                  <a16:creationId xmlns:a16="http://schemas.microsoft.com/office/drawing/2014/main" id="{57EFB420-4F4D-4F64-BED0-CBEB225B492C}"/>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462" name="Freihandform: Form 5461">
              <a:extLst>
                <a:ext uri="{FF2B5EF4-FFF2-40B4-BE49-F238E27FC236}">
                  <a16:creationId xmlns:a16="http://schemas.microsoft.com/office/drawing/2014/main" id="{50A696F7-7A34-4BA7-B0CF-1AA3525841DF}"/>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3" name="Freihandform: Form 5462">
              <a:extLst>
                <a:ext uri="{FF2B5EF4-FFF2-40B4-BE49-F238E27FC236}">
                  <a16:creationId xmlns:a16="http://schemas.microsoft.com/office/drawing/2014/main" id="{92EDFF74-5162-4EBA-B46B-BC308900BC0D}"/>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64" name="Freihandform: Form 5463">
              <a:extLst>
                <a:ext uri="{FF2B5EF4-FFF2-40B4-BE49-F238E27FC236}">
                  <a16:creationId xmlns:a16="http://schemas.microsoft.com/office/drawing/2014/main" id="{C5EA910F-B09F-426C-A189-5F3A0AB1754C}"/>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5" name="Freihandform: Form 5464">
              <a:extLst>
                <a:ext uri="{FF2B5EF4-FFF2-40B4-BE49-F238E27FC236}">
                  <a16:creationId xmlns:a16="http://schemas.microsoft.com/office/drawing/2014/main" id="{757FA4C1-2EB5-4B5F-9991-E5177A3E7220}"/>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466" name="Freihandform: Form 5465">
              <a:extLst>
                <a:ext uri="{FF2B5EF4-FFF2-40B4-BE49-F238E27FC236}">
                  <a16:creationId xmlns:a16="http://schemas.microsoft.com/office/drawing/2014/main" id="{D622DD38-89AB-4F5E-A346-F612F91FE24E}"/>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467" name="Freihandform: Form 5466">
              <a:extLst>
                <a:ext uri="{FF2B5EF4-FFF2-40B4-BE49-F238E27FC236}">
                  <a16:creationId xmlns:a16="http://schemas.microsoft.com/office/drawing/2014/main" id="{9668652E-3204-4BCF-A5A1-C6866B1C0101}"/>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468" name="Freihandform: Form 5467">
              <a:extLst>
                <a:ext uri="{FF2B5EF4-FFF2-40B4-BE49-F238E27FC236}">
                  <a16:creationId xmlns:a16="http://schemas.microsoft.com/office/drawing/2014/main" id="{FD98D7BC-8C1D-4B1E-A543-5B35E2B7DD5B}"/>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469" name="Freihandform: Form 5468">
              <a:extLst>
                <a:ext uri="{FF2B5EF4-FFF2-40B4-BE49-F238E27FC236}">
                  <a16:creationId xmlns:a16="http://schemas.microsoft.com/office/drawing/2014/main" id="{2A349134-C544-4F65-8134-5F0E3EC859D7}"/>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470" name="Freihandform: Form 5469">
              <a:extLst>
                <a:ext uri="{FF2B5EF4-FFF2-40B4-BE49-F238E27FC236}">
                  <a16:creationId xmlns:a16="http://schemas.microsoft.com/office/drawing/2014/main" id="{F0DEF066-B6CE-4B55-BD4D-5BC64D632033}"/>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5288" name="Diagramm 5287">
            <a:extLst>
              <a:ext uri="{FF2B5EF4-FFF2-40B4-BE49-F238E27FC236}">
                <a16:creationId xmlns:a16="http://schemas.microsoft.com/office/drawing/2014/main" id="{2B7D2B79-FB15-407F-860F-26FC401C5E25}"/>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editAs="oneCell">
    <xdr:from>
      <xdr:col>65</xdr:col>
      <xdr:colOff>293023</xdr:colOff>
      <xdr:row>0</xdr:row>
      <xdr:rowOff>222247</xdr:rowOff>
    </xdr:from>
    <xdr:to>
      <xdr:col>70</xdr:col>
      <xdr:colOff>671742</xdr:colOff>
      <xdr:row>10</xdr:row>
      <xdr:rowOff>214320</xdr:rowOff>
    </xdr:to>
    <xdr:pic>
      <xdr:nvPicPr>
        <xdr:cNvPr id="5" name="Grafik 4">
          <a:extLst>
            <a:ext uri="{FF2B5EF4-FFF2-40B4-BE49-F238E27FC236}">
              <a16:creationId xmlns:a16="http://schemas.microsoft.com/office/drawing/2014/main" id="{4E857D89-E003-420B-BCFF-84120916B4AA}"/>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8872726" y="222247"/>
          <a:ext cx="3313610" cy="2938870"/>
        </a:xfrm>
        <a:prstGeom prst="rect">
          <a:avLst/>
        </a:prstGeom>
      </xdr:spPr>
    </xdr:pic>
    <xdr:clientData/>
  </xdr:twoCellAnchor>
  <xdr:twoCellAnchor>
    <xdr:from>
      <xdr:col>0</xdr:col>
      <xdr:colOff>0</xdr:colOff>
      <xdr:row>0</xdr:row>
      <xdr:rowOff>0</xdr:rowOff>
    </xdr:from>
    <xdr:to>
      <xdr:col>47</xdr:col>
      <xdr:colOff>0</xdr:colOff>
      <xdr:row>1</xdr:row>
      <xdr:rowOff>0</xdr:rowOff>
    </xdr:to>
    <xdr:sp macro="" textlink="">
      <xdr:nvSpPr>
        <xdr:cNvPr id="1504" name="Textfeld 1503">
          <a:extLst>
            <a:ext uri="{FF2B5EF4-FFF2-40B4-BE49-F238E27FC236}">
              <a16:creationId xmlns:a16="http://schemas.microsoft.com/office/drawing/2014/main" id="{CCB44C20-BBB4-4714-B361-C8915FC7BE05}"/>
            </a:ext>
          </a:extLst>
        </xdr:cNvPr>
        <xdr:cNvSpPr txBox="1"/>
      </xdr:nvSpPr>
      <xdr:spPr>
        <a:xfrm>
          <a:off x="0" y="0"/>
          <a:ext cx="9858375" cy="695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lang="de-CH" sz="2800" b="1"/>
            <a:t>Plan</a:t>
          </a:r>
          <a:r>
            <a:rPr lang="de-CH" sz="2800" b="1" baseline="0"/>
            <a:t> de coupe pour</a:t>
          </a:r>
          <a:r>
            <a:rPr lang="de-CH" sz="2800" b="1"/>
            <a:t> </a:t>
          </a:r>
          <a:r>
            <a:rPr lang="de-CH" sz="2800" b="1">
              <a:solidFill>
                <a:schemeClr val="accent1"/>
              </a:solidFill>
            </a:rPr>
            <a:t>RUWA Treillis</a:t>
          </a:r>
          <a:r>
            <a:rPr lang="de-CH" sz="2800" b="1" baseline="0">
              <a:solidFill>
                <a:schemeClr val="accent1"/>
              </a:solidFill>
            </a:rPr>
            <a:t> de stock</a:t>
          </a:r>
          <a:endParaRPr lang="de-CH" sz="2800" b="1">
            <a:solidFill>
              <a:schemeClr val="accent1"/>
            </a:solidFill>
          </a:endParaRPr>
        </a:p>
        <a:p>
          <a:pPr algn="ctr"/>
          <a:r>
            <a:rPr lang="de-CH" sz="1400" b="1">
              <a:solidFill>
                <a:schemeClr val="accent1"/>
              </a:solidFill>
            </a:rPr>
            <a:t>artec </a:t>
          </a:r>
          <a:r>
            <a:rPr lang="de-CH" sz="1400" b="1">
              <a:solidFill>
                <a:schemeClr val="accent2"/>
              </a:solidFill>
            </a:rPr>
            <a:t>500</a:t>
          </a:r>
          <a:r>
            <a:rPr lang="de-CH" sz="1400" b="1">
              <a:solidFill>
                <a:schemeClr val="accent1"/>
              </a:solidFill>
            </a:rPr>
            <a:t>     </a:t>
          </a:r>
          <a:r>
            <a:rPr lang="de-CH" sz="1400" b="1">
              <a:solidFill>
                <a:schemeClr val="accent2"/>
              </a:solidFill>
            </a:rPr>
            <a:t> Treillis </a:t>
          </a:r>
          <a:r>
            <a:rPr lang="de-CH" sz="1400" b="1">
              <a:solidFill>
                <a:schemeClr val="accent1"/>
              </a:solidFill>
            </a:rPr>
            <a:t>K      </a:t>
          </a:r>
          <a:r>
            <a:rPr lang="de-CH" sz="1400" b="1">
              <a:solidFill>
                <a:schemeClr val="accent2"/>
              </a:solidFill>
            </a:rPr>
            <a:t>Treillis </a:t>
          </a:r>
          <a:r>
            <a:rPr lang="de-CH" sz="1400" b="1">
              <a:solidFill>
                <a:schemeClr val="accent1"/>
              </a:solidFill>
            </a:rPr>
            <a:t>Z      wama </a:t>
          </a:r>
          <a:r>
            <a:rPr lang="de-CH" sz="1400" b="1">
              <a:solidFill>
                <a:schemeClr val="accent2"/>
              </a:solidFill>
            </a:rPr>
            <a:t>500</a:t>
          </a:r>
          <a:r>
            <a:rPr lang="de-CH" sz="1100" b="1">
              <a:solidFill>
                <a:schemeClr val="dk1"/>
              </a:solidFill>
              <a:effectLst/>
              <a:latin typeface="+mn-lt"/>
              <a:ea typeface="+mn-ea"/>
              <a:cs typeface="+mn-cs"/>
            </a:rPr>
            <a:t>      </a:t>
          </a:r>
          <a:r>
            <a:rPr lang="de-CH" sz="1400" b="1">
              <a:solidFill>
                <a:schemeClr val="accent1"/>
              </a:solidFill>
              <a:latin typeface="+mn-lt"/>
              <a:ea typeface="+mn-ea"/>
              <a:cs typeface="+mn-cs"/>
            </a:rPr>
            <a:t>Treillis </a:t>
          </a:r>
          <a:r>
            <a:rPr lang="de-CH" sz="1400" b="1">
              <a:solidFill>
                <a:schemeClr val="accent2"/>
              </a:solidFill>
              <a:latin typeface="+mn-lt"/>
              <a:ea typeface="+mn-ea"/>
              <a:cs typeface="+mn-cs"/>
            </a:rPr>
            <a:t>pour ancrage</a:t>
          </a:r>
          <a:r>
            <a:rPr lang="de-CH" sz="1100" b="1">
              <a:solidFill>
                <a:schemeClr val="dk1"/>
              </a:solidFill>
              <a:effectLst/>
              <a:latin typeface="+mn-lt"/>
              <a:ea typeface="+mn-ea"/>
              <a:cs typeface="+mn-cs"/>
            </a:rPr>
            <a:t>      </a:t>
          </a:r>
          <a:r>
            <a:rPr lang="de-CH" sz="1400" b="1">
              <a:solidFill>
                <a:schemeClr val="accent1"/>
              </a:solidFill>
            </a:rPr>
            <a:t>forwa </a:t>
          </a:r>
          <a:r>
            <a:rPr lang="de-CH" sz="1400" b="1">
              <a:solidFill>
                <a:schemeClr val="accent2"/>
              </a:solidFill>
            </a:rPr>
            <a:t>2000</a:t>
          </a:r>
          <a:r>
            <a:rPr lang="de-CH" sz="1400" b="1">
              <a:solidFill>
                <a:schemeClr val="accent1"/>
              </a:solidFill>
            </a:rPr>
            <a:t>      KUFU      SUNO</a:t>
          </a:r>
          <a:r>
            <a:rPr lang="de-CH" sz="1100" b="1">
              <a:solidFill>
                <a:schemeClr val="dk1"/>
              </a:solidFill>
              <a:effectLst/>
              <a:latin typeface="+mn-lt"/>
              <a:ea typeface="+mn-ea"/>
              <a:cs typeface="+mn-cs"/>
            </a:rPr>
            <a:t>      </a:t>
          </a:r>
          <a:r>
            <a:rPr lang="de-CH" sz="1400" b="1">
              <a:solidFill>
                <a:schemeClr val="accent1"/>
              </a:solidFill>
            </a:rPr>
            <a:t>STÜBÜ</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1000000}" name="SUNOmini" displayName="SUNOmini" ref="F4:F7" totalsRowShown="0" headerRowDxfId="24" dataDxfId="23">
  <autoFilter ref="F4:F7" xr:uid="{00000000-0009-0000-0100-000005000000}"/>
  <tableColumns count="1">
    <tableColumn id="1" xr3:uid="{00000000-0010-0000-1100-000001000000}" name="SUNO-mini" dataDxfId="2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2000000}" name="KUFUmini" displayName="KUFUmini" ref="H4:H11" totalsRowShown="0" headerRowDxfId="21" dataDxfId="20">
  <autoFilter ref="H4:H11" xr:uid="{00000000-0009-0000-0100-00000C000000}"/>
  <tableColumns count="1">
    <tableColumn id="1" xr3:uid="{00000000-0010-0000-1200-000001000000}" name="KUFU-mini" dataDxfId="1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KUFU" displayName="KUFU" ref="D4:D94" totalsRowShown="0" headerRowDxfId="18" dataDxfId="17">
  <autoFilter ref="D4:D94" xr:uid="{00000000-0009-0000-0100-000014000000}"/>
  <tableColumns count="1">
    <tableColumn id="1" xr3:uid="{00000000-0010-0000-1300-000001000000}" name="KUFU" dataDxfId="1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SUNO" displayName="SUNO" ref="B4:B113" totalsRowShown="0" headerRowDxfId="15" dataDxfId="14">
  <autoFilter ref="B4:B113" xr:uid="{00000000-0009-0000-0100-000015000000}"/>
  <tableColumns count="1">
    <tableColumn id="1" xr3:uid="{00000000-0010-0000-1400-000001000000}" name="SUNO" dataDxfId="1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KUFUISO" displayName="KUFUISO" ref="J4:J6" totalsRowShown="0" headerRowDxfId="12" dataDxfId="11">
  <autoFilter ref="J4:J6" xr:uid="{00000000-0009-0000-0100-000016000000}"/>
  <tableColumns count="1">
    <tableColumn id="1" xr3:uid="{00000000-0010-0000-1500-000001000000}" name="KUFUISO" dataDxfId="1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KUFUminiISO" displayName="KUFUminiISO" ref="L4:L6" totalsRowShown="0" headerRowDxfId="9" dataDxfId="8">
  <autoFilter ref="L4:L6" xr:uid="{00000000-0009-0000-0100-000017000000}"/>
  <tableColumns count="1">
    <tableColumn id="1" xr3:uid="{00000000-0010-0000-1600-000001000000}" name="KUFUminiISO" dataDxfId="7"/>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Stk" displayName="Stk" ref="N4:N54" totalsRowShown="0" headerRowDxfId="6" dataDxfId="5">
  <autoFilter ref="N4:N54" xr:uid="{00000000-0009-0000-0100-000018000000}"/>
  <tableColumns count="1">
    <tableColumn id="1" xr3:uid="{00000000-0010-0000-1700-000001000000}" name="Stk" dataDxfId="4"/>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14E0D2E-8148-4431-BF58-F0AD5A8BC51E}" name="STÜBÜ" displayName="STÜBÜ" ref="P4:P90" totalsRowShown="0" headerRowDxfId="3" dataDxfId="2" tableBorderDxfId="1">
  <autoFilter ref="P4:P90" xr:uid="{AA244997-E755-4BE6-B94D-868D3015749D}"/>
  <tableColumns count="1">
    <tableColumn id="1" xr3:uid="{D77E58A9-B6B4-43D5-851E-E9921C75B56B}" name="STÜBÜ"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RUWA">
      <a:dk1>
        <a:sysClr val="windowText" lastClr="000000"/>
      </a:dk1>
      <a:lt1>
        <a:sysClr val="window" lastClr="FFFFFF"/>
      </a:lt1>
      <a:dk2>
        <a:srgbClr val="44546A"/>
      </a:dk2>
      <a:lt2>
        <a:srgbClr val="E7E6E6"/>
      </a:lt2>
      <a:accent1>
        <a:srgbClr val="009F4D"/>
      </a:accent1>
      <a:accent2>
        <a:srgbClr val="ABCFA7"/>
      </a:accent2>
      <a:accent3>
        <a:srgbClr val="989898"/>
      </a:accent3>
      <a:accent4>
        <a:srgbClr val="C6EFCE"/>
      </a:accent4>
      <a:accent5>
        <a:srgbClr val="FFEB9C"/>
      </a:accent5>
      <a:accent6>
        <a:srgbClr val="FFC7CE"/>
      </a:accent6>
      <a:hlink>
        <a:srgbClr val="009F4D"/>
      </a:hlink>
      <a:folHlink>
        <a:srgbClr val="009F4D"/>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tabColor theme="4"/>
  </sheetPr>
  <dimension ref="A1:CG69"/>
  <sheetViews>
    <sheetView showGridLines="0" showRowColHeaders="0" tabSelected="1" zoomScaleNormal="100" zoomScaleSheetLayoutView="90" zoomScalePageLayoutView="85" workbookViewId="0">
      <selection activeCell="A3" sqref="A3:J3"/>
    </sheetView>
  </sheetViews>
  <sheetFormatPr baseColWidth="10" defaultColWidth="0" defaultRowHeight="15" customHeight="1" zeroHeight="1" x14ac:dyDescent="0.25"/>
  <cols>
    <col min="1" max="2" width="4" style="37" customWidth="1"/>
    <col min="3" max="4" width="3.5703125" style="37" customWidth="1"/>
    <col min="5" max="5" width="0.85546875" style="37" customWidth="1"/>
    <col min="6" max="8" width="3.5703125" style="37" customWidth="1"/>
    <col min="9" max="9" width="3.5703125" style="8" customWidth="1"/>
    <col min="10" max="10" width="0.85546875" style="37" customWidth="1"/>
    <col min="11" max="14" width="3.5703125" style="37" customWidth="1"/>
    <col min="15" max="15" width="0.85546875" style="37" customWidth="1"/>
    <col min="16" max="16" width="3.5703125" style="37" customWidth="1"/>
    <col min="17" max="17" width="3.5703125" style="8" customWidth="1"/>
    <col min="18" max="20" width="3.140625" style="37" customWidth="1"/>
    <col min="21" max="21" width="3.140625" style="8" customWidth="1"/>
    <col min="22" max="22" width="3.140625" style="37" customWidth="1"/>
    <col min="23" max="23" width="3.7109375" style="37" customWidth="1"/>
    <col min="24" max="24" width="4.140625" style="37" customWidth="1"/>
    <col min="25" max="25" width="3.7109375" style="37" customWidth="1"/>
    <col min="26" max="27" width="3.5703125" style="37" customWidth="1"/>
    <col min="28" max="28" width="0.85546875" style="8" customWidth="1"/>
    <col min="29" max="31" width="3.5703125" style="8" customWidth="1"/>
    <col min="32" max="32" width="3.5703125" style="37" customWidth="1"/>
    <col min="33" max="33" width="0.85546875" style="37" customWidth="1"/>
    <col min="34" max="36" width="2.28515625" style="37" customWidth="1"/>
    <col min="37" max="39" width="3.140625" style="37" customWidth="1"/>
    <col min="40" max="43" width="4.28515625" style="37" customWidth="1"/>
    <col min="44" max="44" width="0.7109375" style="37" customWidth="1"/>
    <col min="45" max="50" width="3.28515625" style="37" customWidth="1"/>
    <col min="51" max="52" width="0.7109375" style="37" customWidth="1"/>
    <col min="53" max="53" width="8.28515625" style="37" bestFit="1" customWidth="1"/>
    <col min="54" max="56" width="11.42578125" style="37" customWidth="1"/>
    <col min="57" max="57" width="1.42578125" style="37" customWidth="1"/>
    <col min="58" max="58" width="8.28515625" style="37" customWidth="1"/>
    <col min="59" max="61" width="11.42578125" style="37" customWidth="1"/>
    <col min="62" max="62" width="1.42578125" style="37" customWidth="1"/>
    <col min="63" max="63" width="8.28515625" style="37" customWidth="1"/>
    <col min="64" max="66" width="11.42578125" style="37" customWidth="1"/>
    <col min="67" max="67" width="1.42578125" style="37" customWidth="1"/>
    <col min="68" max="68" width="8.28515625" style="37" customWidth="1"/>
    <col min="69" max="71" width="11.42578125" style="37" customWidth="1"/>
    <col min="72" max="72" width="0.140625" style="37" customWidth="1"/>
    <col min="73" max="73" width="4" style="37" hidden="1" customWidth="1"/>
    <col min="74" max="16384" width="11.42578125" style="37" hidden="1"/>
  </cols>
  <sheetData>
    <row r="1" spans="1:82" ht="54.95" customHeight="1" x14ac:dyDescent="0.25">
      <c r="A1" s="2"/>
      <c r="B1" s="2"/>
      <c r="C1" s="2"/>
      <c r="D1" s="2"/>
      <c r="E1" s="2"/>
      <c r="F1" s="2"/>
      <c r="G1" s="2"/>
      <c r="H1" s="2"/>
      <c r="I1" s="4"/>
      <c r="J1" s="2"/>
      <c r="K1" s="9"/>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59"/>
      <c r="AU1" s="59"/>
      <c r="AV1" s="223" t="s">
        <v>520</v>
      </c>
      <c r="AW1" s="223"/>
      <c r="AX1" s="223"/>
      <c r="BK1" s="68"/>
      <c r="BS1" s="116"/>
    </row>
    <row r="2" spans="1:82" s="19" customFormat="1" ht="19.5" customHeight="1" x14ac:dyDescent="0.25">
      <c r="A2" s="225" t="s">
        <v>450</v>
      </c>
      <c r="B2" s="225"/>
      <c r="C2" s="225"/>
      <c r="D2" s="225"/>
      <c r="E2" s="225"/>
      <c r="F2" s="225"/>
      <c r="G2" s="225"/>
      <c r="H2" s="225"/>
      <c r="I2" s="225"/>
      <c r="J2" s="231"/>
      <c r="K2" s="224" t="s">
        <v>451</v>
      </c>
      <c r="L2" s="225"/>
      <c r="M2" s="225"/>
      <c r="N2" s="225"/>
      <c r="O2" s="225"/>
      <c r="P2" s="225"/>
      <c r="Q2" s="225"/>
      <c r="R2" s="225"/>
      <c r="S2" s="225"/>
      <c r="T2" s="225"/>
      <c r="U2" s="231"/>
      <c r="V2" s="224" t="s">
        <v>452</v>
      </c>
      <c r="W2" s="225"/>
      <c r="X2" s="225"/>
      <c r="Y2" s="225"/>
      <c r="Z2" s="225"/>
      <c r="AA2" s="225"/>
      <c r="AB2" s="225"/>
      <c r="AC2" s="225"/>
      <c r="AD2" s="225"/>
      <c r="AE2" s="225"/>
      <c r="AF2" s="225"/>
      <c r="AG2" s="231"/>
      <c r="AH2" s="224" t="s">
        <v>453</v>
      </c>
      <c r="AI2" s="225"/>
      <c r="AJ2" s="225"/>
      <c r="AK2" s="225"/>
      <c r="AL2" s="225"/>
      <c r="AM2" s="225"/>
      <c r="AN2" s="224" t="s">
        <v>454</v>
      </c>
      <c r="AO2" s="225"/>
      <c r="AP2" s="225"/>
      <c r="AQ2" s="225"/>
      <c r="AR2" s="225"/>
      <c r="AS2" s="225"/>
      <c r="AT2" s="225"/>
      <c r="AU2" s="225"/>
      <c r="AV2" s="225"/>
      <c r="AW2" s="225"/>
      <c r="AX2" s="225"/>
      <c r="AY2" s="17"/>
      <c r="BA2" s="322" t="s">
        <v>465</v>
      </c>
      <c r="BB2" s="322"/>
      <c r="BC2" s="322"/>
      <c r="BD2" s="325" t="s">
        <v>451</v>
      </c>
      <c r="BE2" s="322"/>
      <c r="BF2" s="322"/>
      <c r="BG2" s="322"/>
      <c r="BH2" s="325" t="s">
        <v>453</v>
      </c>
      <c r="BI2" s="322"/>
      <c r="BJ2" s="17"/>
      <c r="BK2" s="119" t="s">
        <v>442</v>
      </c>
      <c r="BL2" s="320" t="s">
        <v>502</v>
      </c>
      <c r="BM2" s="320"/>
      <c r="BN2" s="320"/>
      <c r="BO2" s="21"/>
      <c r="BP2" s="21"/>
      <c r="BQ2" s="21"/>
      <c r="BR2" s="21"/>
      <c r="BS2" s="115"/>
    </row>
    <row r="3" spans="1:82" ht="19.5" customHeight="1" x14ac:dyDescent="0.25">
      <c r="A3" s="229"/>
      <c r="B3" s="229"/>
      <c r="C3" s="229"/>
      <c r="D3" s="229"/>
      <c r="E3" s="229"/>
      <c r="F3" s="229"/>
      <c r="G3" s="229"/>
      <c r="H3" s="229"/>
      <c r="I3" s="229"/>
      <c r="J3" s="249"/>
      <c r="K3" s="228"/>
      <c r="L3" s="229"/>
      <c r="M3" s="229"/>
      <c r="N3" s="229"/>
      <c r="O3" s="229"/>
      <c r="P3" s="229"/>
      <c r="Q3" s="229"/>
      <c r="R3" s="229"/>
      <c r="S3" s="229"/>
      <c r="T3" s="229"/>
      <c r="U3" s="249"/>
      <c r="V3" s="228"/>
      <c r="W3" s="229"/>
      <c r="X3" s="229"/>
      <c r="Y3" s="229"/>
      <c r="Z3" s="229"/>
      <c r="AA3" s="229"/>
      <c r="AB3" s="229"/>
      <c r="AC3" s="229"/>
      <c r="AD3" s="229"/>
      <c r="AE3" s="229"/>
      <c r="AF3" s="229"/>
      <c r="AG3" s="249"/>
      <c r="AH3" s="228"/>
      <c r="AI3" s="229"/>
      <c r="AJ3" s="229"/>
      <c r="AK3" s="229"/>
      <c r="AL3" s="229"/>
      <c r="AM3" s="229"/>
      <c r="AN3" s="228"/>
      <c r="AO3" s="229"/>
      <c r="AP3" s="229"/>
      <c r="AQ3" s="229"/>
      <c r="AR3" s="229"/>
      <c r="AS3" s="229"/>
      <c r="AT3" s="229"/>
      <c r="AU3" s="229"/>
      <c r="AV3" s="229"/>
      <c r="AW3" s="229"/>
      <c r="AX3" s="229"/>
      <c r="BA3" s="323" t="str">
        <f>IF(A3="","",A3)</f>
        <v/>
      </c>
      <c r="BB3" s="324"/>
      <c r="BC3" s="324"/>
      <c r="BD3" s="326" t="str">
        <f>IF(K3="","",K3)</f>
        <v/>
      </c>
      <c r="BE3" s="324"/>
      <c r="BF3" s="324"/>
      <c r="BG3" s="324"/>
      <c r="BH3" s="327" t="str">
        <f>IF(AH3="","",AH3)</f>
        <v/>
      </c>
      <c r="BI3" s="328"/>
      <c r="BJ3" s="19"/>
      <c r="BK3" s="119" t="s">
        <v>444</v>
      </c>
      <c r="BL3" s="320" t="s">
        <v>503</v>
      </c>
      <c r="BM3" s="320"/>
      <c r="BN3" s="8"/>
      <c r="BO3" s="8"/>
      <c r="BP3" s="8"/>
      <c r="BQ3" s="8"/>
      <c r="BR3" s="8"/>
      <c r="BS3" s="116"/>
    </row>
    <row r="4" spans="1:82" s="19" customFormat="1" ht="19.5" customHeight="1" x14ac:dyDescent="0.25">
      <c r="A4" s="225" t="s">
        <v>455</v>
      </c>
      <c r="B4" s="225"/>
      <c r="C4" s="225"/>
      <c r="D4" s="225"/>
      <c r="E4" s="225"/>
      <c r="F4" s="225"/>
      <c r="G4" s="225"/>
      <c r="H4" s="225"/>
      <c r="I4" s="225"/>
      <c r="J4" s="231"/>
      <c r="K4" s="224" t="s">
        <v>456</v>
      </c>
      <c r="L4" s="225"/>
      <c r="M4" s="225"/>
      <c r="N4" s="225"/>
      <c r="O4" s="225"/>
      <c r="P4" s="225"/>
      <c r="Q4" s="225"/>
      <c r="R4" s="225"/>
      <c r="S4" s="225"/>
      <c r="T4" s="225"/>
      <c r="U4" s="231"/>
      <c r="V4" s="224" t="s">
        <v>457</v>
      </c>
      <c r="W4" s="225"/>
      <c r="X4" s="225"/>
      <c r="Y4" s="225"/>
      <c r="Z4" s="225"/>
      <c r="AA4" s="225"/>
      <c r="AB4" s="225"/>
      <c r="AC4" s="225"/>
      <c r="AD4" s="225"/>
      <c r="AE4" s="225"/>
      <c r="AF4" s="225"/>
      <c r="AG4" s="231"/>
      <c r="AH4" s="224" t="s">
        <v>458</v>
      </c>
      <c r="AI4" s="225"/>
      <c r="AJ4" s="225"/>
      <c r="AK4" s="225"/>
      <c r="AL4" s="225"/>
      <c r="AM4" s="225"/>
      <c r="AN4" s="225"/>
      <c r="AO4" s="225"/>
      <c r="AP4" s="225"/>
      <c r="AQ4" s="225"/>
      <c r="AR4" s="225"/>
      <c r="AS4" s="225"/>
      <c r="AT4" s="225"/>
      <c r="AU4" s="225"/>
      <c r="AV4" s="225"/>
      <c r="AW4" s="225"/>
      <c r="AX4" s="225"/>
      <c r="AY4" s="17"/>
      <c r="BK4" s="119" t="s">
        <v>445</v>
      </c>
      <c r="BL4" s="320" t="s">
        <v>504</v>
      </c>
      <c r="BM4" s="320"/>
      <c r="BN4" s="21"/>
      <c r="BO4" s="21"/>
      <c r="BP4" s="21"/>
      <c r="BQ4" s="21"/>
      <c r="BR4" s="21"/>
      <c r="BS4" s="115"/>
    </row>
    <row r="5" spans="1:82" ht="19.5" customHeight="1" x14ac:dyDescent="0.25">
      <c r="A5" s="229"/>
      <c r="B5" s="229"/>
      <c r="C5" s="229"/>
      <c r="D5" s="229"/>
      <c r="E5" s="229"/>
      <c r="F5" s="229"/>
      <c r="G5" s="229"/>
      <c r="H5" s="229"/>
      <c r="I5" s="229"/>
      <c r="J5" s="249"/>
      <c r="K5" s="226"/>
      <c r="L5" s="227"/>
      <c r="M5" s="227"/>
      <c r="N5" s="227"/>
      <c r="O5" s="227"/>
      <c r="P5" s="227"/>
      <c r="Q5" s="227"/>
      <c r="R5" s="227"/>
      <c r="S5" s="227"/>
      <c r="T5" s="227"/>
      <c r="U5" s="235"/>
      <c r="V5" s="226"/>
      <c r="W5" s="227"/>
      <c r="X5" s="227"/>
      <c r="Y5" s="227"/>
      <c r="Z5" s="227"/>
      <c r="AA5" s="227"/>
      <c r="AB5" s="227"/>
      <c r="AC5" s="227"/>
      <c r="AD5" s="227"/>
      <c r="AE5" s="227"/>
      <c r="AF5" s="227"/>
      <c r="AG5" s="235"/>
      <c r="AH5" s="226"/>
      <c r="AI5" s="227"/>
      <c r="AJ5" s="227"/>
      <c r="AK5" s="227"/>
      <c r="AL5" s="227"/>
      <c r="AM5" s="227"/>
      <c r="AN5" s="227"/>
      <c r="AO5" s="227"/>
      <c r="AP5" s="227"/>
      <c r="AQ5" s="227"/>
      <c r="AR5" s="227"/>
      <c r="AS5" s="227"/>
      <c r="AT5" s="227"/>
      <c r="AU5" s="227"/>
      <c r="AV5" s="227"/>
      <c r="AW5" s="227"/>
      <c r="AX5" s="227"/>
      <c r="BA5" s="321" t="s">
        <v>511</v>
      </c>
      <c r="BB5" s="321"/>
      <c r="BC5" s="321"/>
      <c r="BD5" s="321"/>
      <c r="BE5" s="321"/>
      <c r="BF5" s="321"/>
      <c r="BG5" s="321"/>
      <c r="BH5" s="321"/>
      <c r="BI5" s="321"/>
      <c r="BJ5" s="19"/>
      <c r="BK5" s="119" t="s">
        <v>446</v>
      </c>
      <c r="BL5" s="320" t="s">
        <v>507</v>
      </c>
      <c r="BM5" s="320"/>
      <c r="BN5" s="8"/>
      <c r="BO5" s="8"/>
      <c r="BP5" s="8"/>
      <c r="BQ5" s="8"/>
      <c r="BR5" s="8"/>
      <c r="BS5" s="116"/>
    </row>
    <row r="6" spans="1:82" ht="19.5" customHeight="1" x14ac:dyDescent="0.25">
      <c r="A6" s="225" t="s">
        <v>459</v>
      </c>
      <c r="B6" s="225"/>
      <c r="C6" s="225"/>
      <c r="D6" s="225"/>
      <c r="E6" s="225"/>
      <c r="F6" s="225"/>
      <c r="G6" s="225"/>
      <c r="H6" s="225"/>
      <c r="I6" s="225"/>
      <c r="J6" s="231"/>
      <c r="K6" s="226"/>
      <c r="L6" s="227"/>
      <c r="M6" s="227"/>
      <c r="N6" s="227"/>
      <c r="O6" s="227"/>
      <c r="P6" s="227"/>
      <c r="Q6" s="227"/>
      <c r="R6" s="227"/>
      <c r="S6" s="227"/>
      <c r="T6" s="227"/>
      <c r="U6" s="235"/>
      <c r="V6" s="226"/>
      <c r="W6" s="227"/>
      <c r="X6" s="227"/>
      <c r="Y6" s="227"/>
      <c r="Z6" s="227"/>
      <c r="AA6" s="227"/>
      <c r="AB6" s="227"/>
      <c r="AC6" s="227"/>
      <c r="AD6" s="227"/>
      <c r="AE6" s="227"/>
      <c r="AF6" s="227"/>
      <c r="AG6" s="235"/>
      <c r="AH6" s="226"/>
      <c r="AI6" s="227"/>
      <c r="AJ6" s="227"/>
      <c r="AK6" s="227"/>
      <c r="AL6" s="227"/>
      <c r="AM6" s="227"/>
      <c r="AN6" s="227"/>
      <c r="AO6" s="227"/>
      <c r="AP6" s="227"/>
      <c r="AQ6" s="227"/>
      <c r="AR6" s="227"/>
      <c r="AS6" s="227"/>
      <c r="AT6" s="227"/>
      <c r="AU6" s="227"/>
      <c r="AV6" s="227"/>
      <c r="AW6" s="227"/>
      <c r="AX6" s="227"/>
      <c r="BA6" s="321"/>
      <c r="BB6" s="321"/>
      <c r="BC6" s="321"/>
      <c r="BD6" s="321"/>
      <c r="BE6" s="321"/>
      <c r="BF6" s="321"/>
      <c r="BG6" s="321"/>
      <c r="BH6" s="321"/>
      <c r="BI6" s="321"/>
      <c r="BJ6" s="19"/>
      <c r="BK6" s="119" t="s">
        <v>443</v>
      </c>
      <c r="BL6" s="320" t="s">
        <v>509</v>
      </c>
      <c r="BM6" s="320"/>
      <c r="BN6" s="320"/>
      <c r="BO6" s="8"/>
      <c r="BP6" s="8"/>
      <c r="BQ6" s="8"/>
      <c r="BR6" s="8"/>
      <c r="BS6" s="116"/>
    </row>
    <row r="7" spans="1:82" ht="19.5" customHeight="1" x14ac:dyDescent="0.25">
      <c r="A7" s="229"/>
      <c r="B7" s="229"/>
      <c r="C7" s="229"/>
      <c r="D7" s="229"/>
      <c r="E7" s="229"/>
      <c r="F7" s="229"/>
      <c r="G7" s="229"/>
      <c r="H7" s="229"/>
      <c r="I7" s="229"/>
      <c r="J7" s="249"/>
      <c r="K7" s="226"/>
      <c r="L7" s="227"/>
      <c r="M7" s="227"/>
      <c r="N7" s="227"/>
      <c r="O7" s="227"/>
      <c r="P7" s="227"/>
      <c r="Q7" s="227"/>
      <c r="R7" s="227"/>
      <c r="S7" s="227"/>
      <c r="T7" s="227"/>
      <c r="U7" s="235"/>
      <c r="V7" s="226"/>
      <c r="W7" s="227"/>
      <c r="X7" s="227"/>
      <c r="Y7" s="227"/>
      <c r="Z7" s="227"/>
      <c r="AA7" s="227"/>
      <c r="AB7" s="227"/>
      <c r="AC7" s="227"/>
      <c r="AD7" s="227"/>
      <c r="AE7" s="227"/>
      <c r="AF7" s="227"/>
      <c r="AG7" s="235"/>
      <c r="AH7" s="226"/>
      <c r="AI7" s="227"/>
      <c r="AJ7" s="227"/>
      <c r="AK7" s="227"/>
      <c r="AL7" s="227"/>
      <c r="AM7" s="227"/>
      <c r="AN7" s="227"/>
      <c r="AO7" s="227"/>
      <c r="AP7" s="227"/>
      <c r="AQ7" s="227"/>
      <c r="AR7" s="227"/>
      <c r="AS7" s="227"/>
      <c r="AT7" s="227"/>
      <c r="AU7" s="227"/>
      <c r="AV7" s="227"/>
      <c r="AW7" s="227"/>
      <c r="AX7" s="227"/>
      <c r="BA7" s="321"/>
      <c r="BB7" s="321"/>
      <c r="BC7" s="321"/>
      <c r="BD7" s="321"/>
      <c r="BE7" s="321"/>
      <c r="BF7" s="321"/>
      <c r="BG7" s="321"/>
      <c r="BH7" s="321"/>
      <c r="BI7" s="321"/>
      <c r="BJ7" s="19"/>
      <c r="BK7" s="119" t="s">
        <v>447</v>
      </c>
      <c r="BL7" s="320" t="s">
        <v>505</v>
      </c>
      <c r="BM7" s="320"/>
      <c r="BN7" s="8"/>
      <c r="BO7" s="8"/>
      <c r="BP7" s="8"/>
      <c r="BQ7" s="8"/>
      <c r="BR7" s="8"/>
      <c r="BS7" s="116"/>
    </row>
    <row r="8" spans="1:82" s="19" customFormat="1" ht="19.5" customHeight="1" x14ac:dyDescent="0.25">
      <c r="A8" s="225" t="s">
        <v>460</v>
      </c>
      <c r="B8" s="225"/>
      <c r="C8" s="225"/>
      <c r="D8" s="225"/>
      <c r="E8" s="225"/>
      <c r="F8" s="225"/>
      <c r="G8" s="225"/>
      <c r="H8" s="225"/>
      <c r="I8" s="225"/>
      <c r="J8" s="231"/>
      <c r="K8" s="224" t="s">
        <v>461</v>
      </c>
      <c r="L8" s="225"/>
      <c r="M8" s="225"/>
      <c r="N8" s="225"/>
      <c r="O8" s="225"/>
      <c r="P8" s="225"/>
      <c r="Q8" s="225"/>
      <c r="R8" s="225"/>
      <c r="S8" s="225"/>
      <c r="T8" s="225"/>
      <c r="U8" s="231"/>
      <c r="V8" s="224" t="s">
        <v>462</v>
      </c>
      <c r="W8" s="225"/>
      <c r="X8" s="225"/>
      <c r="Y8" s="225"/>
      <c r="Z8" s="225"/>
      <c r="AA8" s="225"/>
      <c r="AB8" s="225"/>
      <c r="AC8" s="225"/>
      <c r="AD8" s="225"/>
      <c r="AE8" s="225"/>
      <c r="AF8" s="225"/>
      <c r="AG8" s="231"/>
      <c r="AH8" s="224" t="s">
        <v>463</v>
      </c>
      <c r="AI8" s="225"/>
      <c r="AJ8" s="225"/>
      <c r="AK8" s="225"/>
      <c r="AL8" s="225"/>
      <c r="AM8" s="225"/>
      <c r="AN8" s="225"/>
      <c r="AO8" s="225"/>
      <c r="AP8" s="225"/>
      <c r="AQ8" s="225"/>
      <c r="AR8" s="225"/>
      <c r="AS8" s="225"/>
      <c r="AT8" s="225"/>
      <c r="AU8" s="225"/>
      <c r="AV8" s="225"/>
      <c r="AW8" s="225"/>
      <c r="AX8" s="225"/>
      <c r="BA8" s="321"/>
      <c r="BB8" s="321"/>
      <c r="BC8" s="321"/>
      <c r="BD8" s="321"/>
      <c r="BE8" s="321"/>
      <c r="BF8" s="321"/>
      <c r="BG8" s="321"/>
      <c r="BH8" s="321"/>
      <c r="BI8" s="321"/>
      <c r="BK8" s="119" t="s">
        <v>448</v>
      </c>
      <c r="BL8" s="320" t="s">
        <v>506</v>
      </c>
      <c r="BM8" s="320"/>
      <c r="BN8" s="21"/>
      <c r="BO8" s="21"/>
      <c r="BP8" s="21"/>
      <c r="BQ8" s="21"/>
      <c r="BR8" s="21"/>
      <c r="BS8" s="115"/>
    </row>
    <row r="9" spans="1:82" ht="19.5" customHeight="1" x14ac:dyDescent="0.25">
      <c r="A9" s="229"/>
      <c r="B9" s="229"/>
      <c r="C9" s="229"/>
      <c r="D9" s="229"/>
      <c r="E9" s="229"/>
      <c r="F9" s="229"/>
      <c r="G9" s="229"/>
      <c r="H9" s="229"/>
      <c r="I9" s="229"/>
      <c r="J9" s="249"/>
      <c r="K9" s="226"/>
      <c r="L9" s="227"/>
      <c r="M9" s="227"/>
      <c r="N9" s="227"/>
      <c r="O9" s="227"/>
      <c r="P9" s="227"/>
      <c r="Q9" s="227"/>
      <c r="R9" s="227"/>
      <c r="S9" s="227"/>
      <c r="T9" s="227"/>
      <c r="U9" s="235"/>
      <c r="V9" s="226"/>
      <c r="W9" s="227"/>
      <c r="X9" s="227"/>
      <c r="Y9" s="227"/>
      <c r="Z9" s="227"/>
      <c r="AA9" s="227"/>
      <c r="AB9" s="227"/>
      <c r="AC9" s="227"/>
      <c r="AD9" s="227"/>
      <c r="AE9" s="227"/>
      <c r="AF9" s="227"/>
      <c r="AG9" s="235"/>
      <c r="AH9" s="226"/>
      <c r="AI9" s="227"/>
      <c r="AJ9" s="227"/>
      <c r="AK9" s="227"/>
      <c r="AL9" s="227"/>
      <c r="AM9" s="227"/>
      <c r="AN9" s="227"/>
      <c r="AO9" s="227"/>
      <c r="AP9" s="227"/>
      <c r="AQ9" s="227"/>
      <c r="AR9" s="227"/>
      <c r="AS9" s="227"/>
      <c r="AT9" s="227"/>
      <c r="AU9" s="227"/>
      <c r="AV9" s="227"/>
      <c r="AW9" s="227"/>
      <c r="AX9" s="227"/>
      <c r="BA9" s="321"/>
      <c r="BB9" s="321"/>
      <c r="BC9" s="321"/>
      <c r="BD9" s="321"/>
      <c r="BE9" s="321"/>
      <c r="BF9" s="321"/>
      <c r="BG9" s="321"/>
      <c r="BH9" s="321"/>
      <c r="BI9" s="321"/>
      <c r="BJ9" s="19"/>
      <c r="BK9" s="119" t="s">
        <v>449</v>
      </c>
      <c r="BL9" s="320" t="s">
        <v>508</v>
      </c>
      <c r="BM9" s="320"/>
      <c r="BN9" s="8"/>
      <c r="BO9" s="8"/>
      <c r="BP9" s="8"/>
      <c r="BQ9" s="8"/>
      <c r="BR9" s="8"/>
      <c r="BS9" s="116"/>
    </row>
    <row r="10" spans="1:82" ht="19.5" customHeight="1" x14ac:dyDescent="0.25">
      <c r="A10" s="225" t="s">
        <v>464</v>
      </c>
      <c r="B10" s="225"/>
      <c r="C10" s="225"/>
      <c r="D10" s="225"/>
      <c r="E10" s="225"/>
      <c r="F10" s="225"/>
      <c r="G10" s="225"/>
      <c r="H10" s="225"/>
      <c r="I10" s="225"/>
      <c r="J10" s="231"/>
      <c r="K10" s="226"/>
      <c r="L10" s="227"/>
      <c r="M10" s="227"/>
      <c r="N10" s="227"/>
      <c r="O10" s="227"/>
      <c r="P10" s="227"/>
      <c r="Q10" s="227"/>
      <c r="R10" s="227"/>
      <c r="S10" s="227"/>
      <c r="T10" s="227"/>
      <c r="U10" s="235"/>
      <c r="V10" s="226"/>
      <c r="W10" s="227"/>
      <c r="X10" s="227"/>
      <c r="Y10" s="227"/>
      <c r="Z10" s="227"/>
      <c r="AA10" s="227"/>
      <c r="AB10" s="227"/>
      <c r="AC10" s="227"/>
      <c r="AD10" s="227"/>
      <c r="AE10" s="227"/>
      <c r="AF10" s="227"/>
      <c r="AG10" s="235"/>
      <c r="AH10" s="226"/>
      <c r="AI10" s="227"/>
      <c r="AJ10" s="227"/>
      <c r="AK10" s="227"/>
      <c r="AL10" s="227"/>
      <c r="AM10" s="227"/>
      <c r="AN10" s="227"/>
      <c r="AO10" s="227"/>
      <c r="AP10" s="227"/>
      <c r="AQ10" s="227"/>
      <c r="AR10" s="227"/>
      <c r="AS10" s="227"/>
      <c r="AT10" s="227"/>
      <c r="AU10" s="227"/>
      <c r="AV10" s="227"/>
      <c r="AW10" s="227"/>
      <c r="AX10" s="227"/>
      <c r="BA10" s="321"/>
      <c r="BB10" s="321"/>
      <c r="BC10" s="321"/>
      <c r="BD10" s="321"/>
      <c r="BE10" s="321"/>
      <c r="BF10" s="321"/>
      <c r="BG10" s="321"/>
      <c r="BH10" s="321"/>
      <c r="BI10" s="321"/>
      <c r="BJ10" s="19"/>
      <c r="BK10" s="68"/>
      <c r="BL10" s="8"/>
      <c r="BM10" s="8"/>
      <c r="BN10" s="8"/>
      <c r="BO10" s="8"/>
      <c r="BP10" s="8"/>
      <c r="BQ10" s="8"/>
      <c r="BR10" s="8"/>
      <c r="BS10" s="116"/>
    </row>
    <row r="11" spans="1:82" ht="19.5" customHeight="1" x14ac:dyDescent="0.25">
      <c r="A11" s="229"/>
      <c r="B11" s="229"/>
      <c r="C11" s="229"/>
      <c r="D11" s="229"/>
      <c r="E11" s="229"/>
      <c r="F11" s="229"/>
      <c r="G11" s="229"/>
      <c r="H11" s="229"/>
      <c r="I11" s="229"/>
      <c r="J11" s="249"/>
      <c r="K11" s="226"/>
      <c r="L11" s="227"/>
      <c r="M11" s="227"/>
      <c r="N11" s="227"/>
      <c r="O11" s="227"/>
      <c r="P11" s="227"/>
      <c r="Q11" s="227"/>
      <c r="R11" s="227"/>
      <c r="S11" s="227"/>
      <c r="T11" s="227"/>
      <c r="U11" s="235"/>
      <c r="V11" s="226"/>
      <c r="W11" s="227"/>
      <c r="X11" s="227"/>
      <c r="Y11" s="227"/>
      <c r="Z11" s="227"/>
      <c r="AA11" s="227"/>
      <c r="AB11" s="227"/>
      <c r="AC11" s="227"/>
      <c r="AD11" s="227"/>
      <c r="AE11" s="227"/>
      <c r="AF11" s="227"/>
      <c r="AG11" s="235"/>
      <c r="AH11" s="226"/>
      <c r="AI11" s="227"/>
      <c r="AJ11" s="227"/>
      <c r="AK11" s="227"/>
      <c r="AL11" s="227"/>
      <c r="AM11" s="227"/>
      <c r="AN11" s="227"/>
      <c r="AO11" s="227"/>
      <c r="AP11" s="227"/>
      <c r="AQ11" s="227"/>
      <c r="AR11" s="227"/>
      <c r="AS11" s="227"/>
      <c r="AT11" s="227"/>
      <c r="AU11" s="227"/>
      <c r="AV11" s="227"/>
      <c r="AW11" s="227"/>
      <c r="AX11" s="227"/>
      <c r="BA11" s="321"/>
      <c r="BB11" s="321"/>
      <c r="BC11" s="321"/>
      <c r="BD11" s="321"/>
      <c r="BE11" s="321"/>
      <c r="BF11" s="321"/>
      <c r="BG11" s="321"/>
      <c r="BH11" s="321"/>
      <c r="BI11" s="321"/>
      <c r="BJ11" s="19"/>
      <c r="BK11" s="117"/>
      <c r="BL11" s="6"/>
      <c r="BM11" s="6"/>
      <c r="BN11" s="6"/>
      <c r="BO11" s="6"/>
      <c r="BP11" s="6"/>
      <c r="BQ11" s="6"/>
      <c r="BR11" s="6"/>
      <c r="BS11" s="118"/>
    </row>
    <row r="12" spans="1:82" ht="7.5" customHeight="1" x14ac:dyDescent="0.25">
      <c r="A12" s="3"/>
      <c r="B12" s="3"/>
      <c r="C12" s="3"/>
      <c r="D12" s="3"/>
      <c r="E12" s="3"/>
      <c r="F12" s="3"/>
      <c r="G12" s="3"/>
      <c r="H12" s="3"/>
      <c r="I12" s="5"/>
      <c r="J12" s="3"/>
      <c r="K12" s="3"/>
      <c r="L12" s="3"/>
      <c r="M12" s="3"/>
      <c r="N12" s="3"/>
      <c r="O12" s="3"/>
      <c r="P12" s="3"/>
      <c r="Q12" s="5"/>
      <c r="R12" s="3"/>
      <c r="S12" s="3"/>
      <c r="T12" s="3"/>
      <c r="U12" s="5"/>
      <c r="V12" s="3"/>
      <c r="W12" s="3"/>
      <c r="X12" s="3"/>
      <c r="Y12" s="3"/>
      <c r="Z12" s="3"/>
      <c r="AA12" s="3"/>
      <c r="AB12" s="5"/>
      <c r="AC12" s="5"/>
      <c r="AD12" s="5"/>
      <c r="AE12" s="5"/>
      <c r="AF12" s="3"/>
      <c r="AG12" s="3"/>
      <c r="AH12" s="3"/>
      <c r="AI12" s="3"/>
      <c r="AJ12" s="3"/>
      <c r="AK12" s="3"/>
      <c r="AL12" s="3"/>
      <c r="AM12" s="3"/>
      <c r="AN12" s="3"/>
      <c r="AO12" s="3"/>
      <c r="AP12" s="3"/>
      <c r="AQ12" s="3"/>
      <c r="AR12" s="3"/>
      <c r="AS12" s="3"/>
      <c r="AT12" s="3"/>
      <c r="AU12" s="3"/>
      <c r="AV12" s="3"/>
      <c r="AW12" s="3"/>
      <c r="AX12" s="3"/>
    </row>
    <row r="13" spans="1:82" ht="14.25" customHeight="1" x14ac:dyDescent="0.25">
      <c r="A13" s="232" t="s">
        <v>501</v>
      </c>
      <c r="B13" s="233"/>
      <c r="C13" s="233"/>
      <c r="D13" s="233"/>
      <c r="E13" s="233"/>
      <c r="F13" s="233"/>
      <c r="G13" s="233"/>
      <c r="H13" s="233"/>
      <c r="I13" s="233"/>
      <c r="J13" s="233"/>
      <c r="K13" s="233"/>
      <c r="L13" s="233"/>
      <c r="M13" s="233"/>
      <c r="N13" s="233"/>
      <c r="O13" s="233"/>
      <c r="P13" s="233"/>
      <c r="Q13" s="233"/>
      <c r="R13" s="233"/>
      <c r="S13" s="233"/>
      <c r="T13" s="233"/>
      <c r="U13" s="233"/>
      <c r="V13" s="233"/>
      <c r="W13" s="233"/>
      <c r="X13" s="233"/>
      <c r="Y13" s="233"/>
      <c r="Z13" s="233"/>
      <c r="AA13" s="233"/>
      <c r="AB13" s="233"/>
      <c r="AC13" s="233"/>
      <c r="AD13" s="233"/>
      <c r="AE13" s="233"/>
      <c r="AF13" s="234"/>
      <c r="AG13" s="17"/>
      <c r="AH13" s="261" t="s">
        <v>466</v>
      </c>
      <c r="AI13" s="262"/>
      <c r="AJ13" s="262"/>
      <c r="AK13" s="262"/>
      <c r="AL13" s="262"/>
      <c r="AM13" s="262"/>
      <c r="AN13" s="262"/>
      <c r="AO13" s="262"/>
      <c r="AP13" s="262"/>
      <c r="AQ13" s="262"/>
      <c r="AR13" s="262"/>
      <c r="AS13" s="262"/>
      <c r="AT13" s="262"/>
      <c r="AU13" s="262"/>
      <c r="AV13" s="262"/>
      <c r="AW13" s="262"/>
      <c r="AX13" s="262"/>
      <c r="BA13" s="261" t="s">
        <v>510</v>
      </c>
      <c r="BB13" s="261"/>
      <c r="BC13" s="261"/>
      <c r="BD13" s="261"/>
      <c r="BE13" s="261"/>
      <c r="BF13" s="261"/>
      <c r="BG13" s="261"/>
      <c r="BH13" s="261"/>
      <c r="BI13" s="261"/>
      <c r="BJ13" s="261"/>
      <c r="BK13" s="261"/>
      <c r="BL13" s="261"/>
      <c r="BM13" s="261"/>
      <c r="BN13" s="261"/>
      <c r="BO13" s="261"/>
      <c r="BP13" s="261"/>
      <c r="BQ13" s="261"/>
      <c r="BR13" s="261"/>
      <c r="BS13" s="261"/>
    </row>
    <row r="14" spans="1:82" ht="19.5" customHeight="1" thickBot="1" x14ac:dyDescent="0.3">
      <c r="A14" s="250" t="s">
        <v>467</v>
      </c>
      <c r="B14" s="251"/>
      <c r="C14" s="251"/>
      <c r="D14" s="252"/>
      <c r="E14" s="252"/>
      <c r="F14" s="252"/>
      <c r="G14" s="253"/>
      <c r="H14" s="17"/>
      <c r="I14" s="254" t="s">
        <v>467</v>
      </c>
      <c r="J14" s="254"/>
      <c r="K14" s="254"/>
      <c r="L14" s="250"/>
      <c r="M14" s="253"/>
      <c r="N14" s="255"/>
      <c r="O14" s="255"/>
      <c r="P14" s="255"/>
      <c r="Q14" s="17"/>
      <c r="R14" s="254" t="s">
        <v>467</v>
      </c>
      <c r="S14" s="254"/>
      <c r="T14" s="254"/>
      <c r="U14" s="250"/>
      <c r="V14" s="253"/>
      <c r="W14" s="255"/>
      <c r="X14" s="255"/>
      <c r="Y14" s="17"/>
      <c r="Z14" s="254" t="s">
        <v>467</v>
      </c>
      <c r="AA14" s="254"/>
      <c r="AB14" s="254"/>
      <c r="AC14" s="250"/>
      <c r="AD14" s="253"/>
      <c r="AE14" s="255"/>
      <c r="AF14" s="255"/>
      <c r="AG14" s="17"/>
      <c r="AH14" s="205" t="s">
        <v>348</v>
      </c>
      <c r="AI14" s="205"/>
      <c r="AJ14" s="206"/>
      <c r="AK14" s="205" t="s">
        <v>467</v>
      </c>
      <c r="AL14" s="205"/>
      <c r="AM14" s="206"/>
      <c r="AN14" s="265" t="s">
        <v>468</v>
      </c>
      <c r="AO14" s="265"/>
      <c r="AP14" s="265" t="s">
        <v>469</v>
      </c>
      <c r="AQ14" s="268"/>
      <c r="AR14" s="120"/>
      <c r="AS14" s="285" t="s">
        <v>470</v>
      </c>
      <c r="AT14" s="285"/>
      <c r="AU14" s="289"/>
      <c r="AV14" s="268" t="s">
        <v>471</v>
      </c>
      <c r="AW14" s="285"/>
      <c r="AX14" s="285"/>
      <c r="BA14" s="97" t="s">
        <v>474</v>
      </c>
      <c r="BB14" s="114" t="str">
        <f>IF(D14="","",D14)</f>
        <v/>
      </c>
      <c r="BC14" s="98" t="str">
        <f>IF(CD16="","",CD16)</f>
        <v/>
      </c>
      <c r="BD14" s="99" t="str">
        <f>IF(CC16="","",CC16)</f>
        <v/>
      </c>
      <c r="BE14" s="15"/>
      <c r="BF14" s="97" t="s">
        <v>474</v>
      </c>
      <c r="BG14" s="100" t="str">
        <f>IF(M14="","",M14)</f>
        <v/>
      </c>
      <c r="BH14" s="98" t="str">
        <f>IF(CD17="","",CD17)</f>
        <v/>
      </c>
      <c r="BI14" s="99" t="str">
        <f>IF(CC17="","",CC17)</f>
        <v/>
      </c>
      <c r="BJ14" s="15"/>
      <c r="BK14" s="97" t="s">
        <v>474</v>
      </c>
      <c r="BL14" s="100" t="str">
        <f>IF(V14="","",V14)</f>
        <v/>
      </c>
      <c r="BM14" s="98" t="str">
        <f>IF(CD18="","",CD18)</f>
        <v/>
      </c>
      <c r="BN14" s="99" t="str">
        <f>IF(CC18="","",CC18)</f>
        <v/>
      </c>
      <c r="BO14" s="15"/>
      <c r="BP14" s="97" t="s">
        <v>474</v>
      </c>
      <c r="BQ14" s="100" t="str">
        <f>IF(AD14="","",AD14)</f>
        <v/>
      </c>
      <c r="BR14" s="98" t="str">
        <f>IF(CD19="","",CD19)</f>
        <v/>
      </c>
      <c r="BS14" s="99" t="str">
        <f>IF(CC19="","",CC19)</f>
        <v/>
      </c>
      <c r="BV14" s="215" t="s">
        <v>0</v>
      </c>
      <c r="BW14" s="177" t="s">
        <v>243</v>
      </c>
      <c r="BX14" s="174" t="s">
        <v>304</v>
      </c>
      <c r="BY14" s="211" t="s">
        <v>303</v>
      </c>
      <c r="CA14" s="215" t="s">
        <v>0</v>
      </c>
      <c r="CB14" s="174" t="s">
        <v>243</v>
      </c>
      <c r="CC14" s="174" t="s">
        <v>304</v>
      </c>
      <c r="CD14" s="211" t="s">
        <v>303</v>
      </c>
    </row>
    <row r="15" spans="1:82" ht="19.5" customHeight="1" thickBot="1" x14ac:dyDescent="0.3">
      <c r="A15" s="245" t="s">
        <v>495</v>
      </c>
      <c r="B15" s="246"/>
      <c r="C15" s="246"/>
      <c r="D15" s="246"/>
      <c r="E15" s="247"/>
      <c r="F15" s="247"/>
      <c r="G15" s="248"/>
      <c r="H15" s="17"/>
      <c r="I15" s="256" t="s">
        <v>495</v>
      </c>
      <c r="J15" s="256"/>
      <c r="K15" s="256"/>
      <c r="L15" s="256"/>
      <c r="M15" s="245"/>
      <c r="N15" s="248"/>
      <c r="O15" s="257"/>
      <c r="P15" s="257"/>
      <c r="Q15" s="17"/>
      <c r="R15" s="256" t="s">
        <v>495</v>
      </c>
      <c r="S15" s="256"/>
      <c r="T15" s="256"/>
      <c r="U15" s="256"/>
      <c r="V15" s="245"/>
      <c r="W15" s="248"/>
      <c r="X15" s="257"/>
      <c r="Y15" s="17"/>
      <c r="Z15" s="256" t="s">
        <v>496</v>
      </c>
      <c r="AA15" s="256"/>
      <c r="AB15" s="256"/>
      <c r="AC15" s="256"/>
      <c r="AD15" s="245"/>
      <c r="AE15" s="248"/>
      <c r="AF15" s="257"/>
      <c r="AG15" s="17"/>
      <c r="AH15" s="207"/>
      <c r="AI15" s="207"/>
      <c r="AJ15" s="208"/>
      <c r="AK15" s="207"/>
      <c r="AL15" s="207"/>
      <c r="AM15" s="208"/>
      <c r="AN15" s="266"/>
      <c r="AO15" s="266"/>
      <c r="AP15" s="266"/>
      <c r="AQ15" s="269"/>
      <c r="AR15" s="120"/>
      <c r="AS15" s="290"/>
      <c r="AT15" s="290"/>
      <c r="AU15" s="292"/>
      <c r="AV15" s="269"/>
      <c r="AW15" s="290"/>
      <c r="AX15" s="290"/>
      <c r="BA15" s="311" t="s">
        <v>497</v>
      </c>
      <c r="BB15" s="313" t="s">
        <v>498</v>
      </c>
      <c r="BC15" s="313" t="s">
        <v>499</v>
      </c>
      <c r="BD15" s="309" t="s">
        <v>500</v>
      </c>
      <c r="BE15" s="15"/>
      <c r="BF15" s="311" t="s">
        <v>497</v>
      </c>
      <c r="BG15" s="313" t="s">
        <v>498</v>
      </c>
      <c r="BH15" s="313" t="s">
        <v>499</v>
      </c>
      <c r="BI15" s="309" t="s">
        <v>500</v>
      </c>
      <c r="BJ15" s="15"/>
      <c r="BK15" s="311" t="s">
        <v>497</v>
      </c>
      <c r="BL15" s="313" t="s">
        <v>498</v>
      </c>
      <c r="BM15" s="313" t="s">
        <v>499</v>
      </c>
      <c r="BN15" s="309" t="s">
        <v>500</v>
      </c>
      <c r="BO15" s="15"/>
      <c r="BP15" s="311" t="s">
        <v>497</v>
      </c>
      <c r="BQ15" s="313" t="s">
        <v>498</v>
      </c>
      <c r="BR15" s="313" t="s">
        <v>499</v>
      </c>
      <c r="BS15" s="309" t="s">
        <v>500</v>
      </c>
      <c r="BV15" s="178"/>
      <c r="BW15" s="178"/>
      <c r="BX15" s="218"/>
      <c r="BY15" s="216"/>
      <c r="CA15" s="178"/>
      <c r="CB15" s="175"/>
      <c r="CC15" s="175"/>
      <c r="CD15" s="212"/>
    </row>
    <row r="16" spans="1:82" ht="19.5" customHeight="1" x14ac:dyDescent="0.25">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209"/>
      <c r="AI16" s="209"/>
      <c r="AJ16" s="210"/>
      <c r="AK16" s="209"/>
      <c r="AL16" s="209"/>
      <c r="AM16" s="210"/>
      <c r="AN16" s="267"/>
      <c r="AO16" s="267"/>
      <c r="AP16" s="267"/>
      <c r="AQ16" s="270"/>
      <c r="AR16" s="120"/>
      <c r="AS16" s="291"/>
      <c r="AT16" s="291"/>
      <c r="AU16" s="293"/>
      <c r="AV16" s="270"/>
      <c r="AW16" s="291"/>
      <c r="AX16" s="291"/>
      <c r="BA16" s="312"/>
      <c r="BB16" s="314"/>
      <c r="BC16" s="314"/>
      <c r="BD16" s="310"/>
      <c r="BE16" s="15"/>
      <c r="BF16" s="312"/>
      <c r="BG16" s="314"/>
      <c r="BH16" s="314"/>
      <c r="BI16" s="310"/>
      <c r="BJ16" s="15"/>
      <c r="BK16" s="312"/>
      <c r="BL16" s="314"/>
      <c r="BM16" s="314"/>
      <c r="BN16" s="310"/>
      <c r="BO16" s="15"/>
      <c r="BP16" s="312"/>
      <c r="BQ16" s="314"/>
      <c r="BR16" s="314"/>
      <c r="BS16" s="310"/>
      <c r="BV16" s="179"/>
      <c r="BW16" s="179"/>
      <c r="BX16" s="219"/>
      <c r="BY16" s="217"/>
      <c r="CA16" s="70" t="str">
        <f>IF(D14="","",D14)</f>
        <v/>
      </c>
      <c r="CB16" s="70" t="str">
        <f>IFERROR(VLOOKUP(CA16,'.'!$AK$4:$AN$61,'.'!$AN$4,),"")</f>
        <v/>
      </c>
      <c r="CC16" s="70" t="str">
        <f>IFERROR(VLOOKUP(CA16,'.'!$AK$4:$AN$61,'.'!$AL$4,),"")</f>
        <v/>
      </c>
      <c r="CD16" s="70" t="str">
        <f>IFERROR(VLOOKUP(CA16,'.'!$AK$4:$AN$61,'.'!$AM$4,),"")</f>
        <v/>
      </c>
    </row>
    <row r="17" spans="1:85" s="15" customFormat="1" ht="19.5" customHeight="1" x14ac:dyDescent="0.25">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220"/>
      <c r="AI17" s="221"/>
      <c r="AJ17" s="222"/>
      <c r="AK17" s="260"/>
      <c r="AL17" s="260"/>
      <c r="AM17" s="260"/>
      <c r="AN17" s="260"/>
      <c r="AO17" s="260"/>
      <c r="AP17" s="277" t="str">
        <f t="shared" ref="AP17:AP23" si="0">IF(OR(AK17="",AN17=""),"",IF(ISNUMBER(AN17),BW17*AN17,""))</f>
        <v/>
      </c>
      <c r="AQ17" s="277"/>
      <c r="AR17" s="61"/>
      <c r="AS17" s="220"/>
      <c r="AT17" s="221"/>
      <c r="AU17" s="222"/>
      <c r="AV17" s="220"/>
      <c r="AW17" s="221"/>
      <c r="AX17" s="222"/>
      <c r="BA17" s="106"/>
      <c r="BB17" s="107"/>
      <c r="BC17" s="107"/>
      <c r="BD17" s="107"/>
      <c r="BE17" s="15">
        <v>1</v>
      </c>
      <c r="BF17" s="106"/>
      <c r="BG17" s="107"/>
      <c r="BH17" s="107"/>
      <c r="BI17" s="107"/>
      <c r="BK17" s="106"/>
      <c r="BL17" s="107"/>
      <c r="BM17" s="107"/>
      <c r="BN17" s="107"/>
      <c r="BP17" s="106"/>
      <c r="BQ17" s="107"/>
      <c r="BR17" s="107"/>
      <c r="BS17" s="107"/>
      <c r="BV17" s="70" t="str">
        <f t="shared" ref="BV17:BV23" si="1">IF(AK17="","",AK17)</f>
        <v/>
      </c>
      <c r="BW17" s="70" t="str">
        <f>IFERROR(VLOOKUP(BV17,'.'!$AK$4:$AN$61,'.'!$AN$4,),"")</f>
        <v/>
      </c>
      <c r="BX17" s="70" t="str">
        <f>IFERROR(VLOOKUP(BV17,'.'!$AK$4:$AN$61,'.'!$AL$4,),"")</f>
        <v/>
      </c>
      <c r="BY17" s="70" t="str">
        <f>IFERROR(VLOOKUP(BV17,'.'!$AK$4:$AN$61,'.'!$AM$4,),"")</f>
        <v/>
      </c>
      <c r="BZ17" s="37"/>
      <c r="CA17" s="71" t="str">
        <f>IF(M14="","",M14)</f>
        <v/>
      </c>
      <c r="CB17" s="71" t="str">
        <f>IFERROR(VLOOKUP(CA17,'.'!$AK$4:$AN$61,'.'!$AN$4,),"")</f>
        <v/>
      </c>
      <c r="CC17" s="71" t="str">
        <f>IFERROR(VLOOKUP(CA17,'.'!$AK$4:$AN$61,'.'!$AL$4,),"")</f>
        <v/>
      </c>
      <c r="CD17" s="71" t="str">
        <f>IFERROR(VLOOKUP(CA17,'.'!$AK$4:$AN$61,'.'!$AM$4,),"")</f>
        <v/>
      </c>
    </row>
    <row r="18" spans="1:85" s="15" customFormat="1" ht="19.5" customHeight="1" x14ac:dyDescent="0.25">
      <c r="A18" s="17"/>
      <c r="B18" s="17"/>
      <c r="C18" s="93"/>
      <c r="D18" s="17"/>
      <c r="E18" s="17"/>
      <c r="F18" s="17"/>
      <c r="G18" s="17"/>
      <c r="H18" s="17"/>
      <c r="I18" s="17"/>
      <c r="J18" s="17"/>
      <c r="K18" s="17"/>
      <c r="L18" s="93"/>
      <c r="M18" s="17"/>
      <c r="N18" s="17"/>
      <c r="O18" s="17"/>
      <c r="P18" s="17"/>
      <c r="Q18" s="17"/>
      <c r="R18" s="17"/>
      <c r="S18" s="17"/>
      <c r="T18" s="17"/>
      <c r="U18" s="93"/>
      <c r="V18" s="17"/>
      <c r="W18" s="17"/>
      <c r="X18" s="17"/>
      <c r="Y18" s="17"/>
      <c r="Z18" s="17"/>
      <c r="AA18" s="17"/>
      <c r="AB18" s="17"/>
      <c r="AC18" s="93"/>
      <c r="AD18" s="17"/>
      <c r="AE18" s="17"/>
      <c r="AF18" s="17"/>
      <c r="AG18" s="17"/>
      <c r="AH18" s="154"/>
      <c r="AI18" s="155"/>
      <c r="AJ18" s="156"/>
      <c r="AK18" s="259"/>
      <c r="AL18" s="259"/>
      <c r="AM18" s="259"/>
      <c r="AN18" s="259"/>
      <c r="AO18" s="259"/>
      <c r="AP18" s="281" t="str">
        <f t="shared" si="0"/>
        <v/>
      </c>
      <c r="AQ18" s="281"/>
      <c r="AR18" s="61"/>
      <c r="AS18" s="154"/>
      <c r="AT18" s="155"/>
      <c r="AU18" s="156"/>
      <c r="AV18" s="154"/>
      <c r="AW18" s="155"/>
      <c r="AX18" s="156"/>
      <c r="BA18" s="108"/>
      <c r="BB18" s="109"/>
      <c r="BC18" s="109"/>
      <c r="BD18" s="109"/>
      <c r="BE18" s="15">
        <v>2</v>
      </c>
      <c r="BF18" s="108"/>
      <c r="BG18" s="109"/>
      <c r="BH18" s="109"/>
      <c r="BI18" s="109"/>
      <c r="BK18" s="108"/>
      <c r="BL18" s="109"/>
      <c r="BM18" s="109"/>
      <c r="BN18" s="109"/>
      <c r="BP18" s="108"/>
      <c r="BQ18" s="109"/>
      <c r="BR18" s="109"/>
      <c r="BS18" s="109"/>
      <c r="BV18" s="71" t="str">
        <f t="shared" si="1"/>
        <v/>
      </c>
      <c r="BW18" s="71" t="str">
        <f>IFERROR(VLOOKUP(BV18,'.'!$AK$4:$AN$61,'.'!$AN$4,),"")</f>
        <v/>
      </c>
      <c r="BX18" s="71" t="str">
        <f>IFERROR(VLOOKUP(BV18,'.'!$AK$4:$AN$61,'.'!$AL$4,),"")</f>
        <v/>
      </c>
      <c r="BY18" s="71" t="str">
        <f>IFERROR(VLOOKUP(BV18,'.'!$AK$4:$AN$61,'.'!$AM$4,),"")</f>
        <v/>
      </c>
      <c r="BZ18" s="37"/>
      <c r="CA18" s="71" t="str">
        <f>IF(V14="","",V14)</f>
        <v/>
      </c>
      <c r="CB18" s="71" t="str">
        <f>IFERROR(VLOOKUP(CA18,'.'!$AK$4:$AN$61,'.'!$AN$4,),"")</f>
        <v/>
      </c>
      <c r="CC18" s="71" t="str">
        <f>IFERROR(VLOOKUP(CA18,'.'!$AK$4:$AN$61,'.'!$AL$4,),"")</f>
        <v/>
      </c>
      <c r="CD18" s="71" t="str">
        <f>IFERROR(VLOOKUP(CA18,'.'!$AK$4:$AN$61,'.'!$AM$4,),"")</f>
        <v/>
      </c>
    </row>
    <row r="19" spans="1:85" s="15" customFormat="1" ht="19.5" customHeight="1" x14ac:dyDescent="0.25">
      <c r="A19" s="17"/>
      <c r="B19" s="17"/>
      <c r="C19" s="93"/>
      <c r="D19" s="17"/>
      <c r="E19" s="17"/>
      <c r="F19" s="17"/>
      <c r="G19" s="17"/>
      <c r="H19" s="17"/>
      <c r="I19" s="17"/>
      <c r="J19" s="17"/>
      <c r="K19" s="17"/>
      <c r="L19" s="93"/>
      <c r="M19" s="17"/>
      <c r="N19" s="17"/>
      <c r="O19" s="17"/>
      <c r="P19" s="17"/>
      <c r="Q19" s="17"/>
      <c r="R19" s="17"/>
      <c r="S19" s="17"/>
      <c r="T19" s="17"/>
      <c r="U19" s="93"/>
      <c r="V19" s="17"/>
      <c r="W19" s="17"/>
      <c r="X19" s="17"/>
      <c r="Y19" s="17"/>
      <c r="Z19" s="17"/>
      <c r="AA19" s="17"/>
      <c r="AB19" s="17"/>
      <c r="AC19" s="93"/>
      <c r="AD19" s="17"/>
      <c r="AE19" s="17"/>
      <c r="AF19" s="17"/>
      <c r="AG19" s="17"/>
      <c r="AH19" s="154"/>
      <c r="AI19" s="155"/>
      <c r="AJ19" s="156"/>
      <c r="AK19" s="154"/>
      <c r="AL19" s="155"/>
      <c r="AM19" s="156"/>
      <c r="AN19" s="154"/>
      <c r="AO19" s="156"/>
      <c r="AP19" s="137" t="str">
        <f t="shared" si="0"/>
        <v/>
      </c>
      <c r="AQ19" s="138"/>
      <c r="AR19" s="61"/>
      <c r="AS19" s="154"/>
      <c r="AT19" s="155"/>
      <c r="AU19" s="156"/>
      <c r="AV19" s="154"/>
      <c r="AW19" s="155"/>
      <c r="AX19" s="156"/>
      <c r="BA19" s="108"/>
      <c r="BB19" s="109"/>
      <c r="BC19" s="109"/>
      <c r="BD19" s="109"/>
      <c r="BE19" s="15">
        <v>3</v>
      </c>
      <c r="BF19" s="108"/>
      <c r="BG19" s="109"/>
      <c r="BH19" s="109"/>
      <c r="BI19" s="109"/>
      <c r="BK19" s="108"/>
      <c r="BL19" s="109"/>
      <c r="BM19" s="109"/>
      <c r="BN19" s="109"/>
      <c r="BP19" s="108"/>
      <c r="BQ19" s="109"/>
      <c r="BR19" s="109"/>
      <c r="BS19" s="109"/>
      <c r="BV19" s="71" t="str">
        <f t="shared" si="1"/>
        <v/>
      </c>
      <c r="BW19" s="71" t="str">
        <f>IFERROR(VLOOKUP(BV19,'.'!$AK$4:$AN$61,'.'!$AN$4,),"")</f>
        <v/>
      </c>
      <c r="BX19" s="71" t="str">
        <f>IFERROR(VLOOKUP(BV19,'.'!$AK$4:$AN$61,'.'!$AL$4,),"")</f>
        <v/>
      </c>
      <c r="BY19" s="71" t="str">
        <f>IFERROR(VLOOKUP(BV19,'.'!$AK$4:$AN$61,'.'!$AM$4,),"")</f>
        <v/>
      </c>
      <c r="BZ19" s="37"/>
      <c r="CA19" s="71" t="str">
        <f>IF(AD14="","",AD14)</f>
        <v/>
      </c>
      <c r="CB19" s="71" t="str">
        <f>IFERROR(VLOOKUP(CA19,'.'!$AK$4:$AN$61,'.'!$AN$4,),"")</f>
        <v/>
      </c>
      <c r="CC19" s="71" t="str">
        <f>IFERROR(VLOOKUP(CA19,'.'!$AK$4:$AN$61,'.'!$AL$4,),"")</f>
        <v/>
      </c>
      <c r="CD19" s="71" t="str">
        <f>IFERROR(VLOOKUP(CA19,'.'!$AK$4:$AN$61,'.'!$AM$4,),"")</f>
        <v/>
      </c>
    </row>
    <row r="20" spans="1:85" s="15" customFormat="1" ht="19.5" customHeight="1" x14ac:dyDescent="0.25">
      <c r="A20" s="17"/>
      <c r="B20" s="17"/>
      <c r="C20" s="93"/>
      <c r="D20" s="17"/>
      <c r="E20" s="17"/>
      <c r="F20" s="17"/>
      <c r="G20" s="17"/>
      <c r="H20" s="17"/>
      <c r="I20" s="17"/>
      <c r="J20" s="17"/>
      <c r="K20" s="17"/>
      <c r="L20" s="93"/>
      <c r="M20" s="17"/>
      <c r="N20" s="17"/>
      <c r="O20" s="17"/>
      <c r="P20" s="17"/>
      <c r="Q20" s="17"/>
      <c r="R20" s="17"/>
      <c r="S20" s="17"/>
      <c r="T20" s="17"/>
      <c r="U20" s="93"/>
      <c r="V20" s="17"/>
      <c r="W20" s="17"/>
      <c r="X20" s="17"/>
      <c r="Y20" s="17"/>
      <c r="Z20" s="17"/>
      <c r="AA20" s="17"/>
      <c r="AB20" s="17"/>
      <c r="AC20" s="93"/>
      <c r="AD20" s="17"/>
      <c r="AE20" s="17"/>
      <c r="AF20" s="17"/>
      <c r="AG20" s="17"/>
      <c r="AH20" s="154"/>
      <c r="AI20" s="155"/>
      <c r="AJ20" s="156"/>
      <c r="AK20" s="154"/>
      <c r="AL20" s="155"/>
      <c r="AM20" s="156"/>
      <c r="AN20" s="154"/>
      <c r="AO20" s="156"/>
      <c r="AP20" s="137" t="str">
        <f t="shared" si="0"/>
        <v/>
      </c>
      <c r="AQ20" s="138"/>
      <c r="AR20" s="61"/>
      <c r="AS20" s="154"/>
      <c r="AT20" s="155"/>
      <c r="AU20" s="156"/>
      <c r="AV20" s="154"/>
      <c r="AW20" s="155"/>
      <c r="AX20" s="156"/>
      <c r="BA20" s="108"/>
      <c r="BB20" s="109"/>
      <c r="BC20" s="109"/>
      <c r="BD20" s="109"/>
      <c r="BE20" s="15">
        <v>4</v>
      </c>
      <c r="BF20" s="108"/>
      <c r="BG20" s="109"/>
      <c r="BH20" s="109"/>
      <c r="BI20" s="109"/>
      <c r="BK20" s="108"/>
      <c r="BL20" s="109"/>
      <c r="BM20" s="109"/>
      <c r="BN20" s="109"/>
      <c r="BP20" s="108"/>
      <c r="BQ20" s="109"/>
      <c r="BR20" s="109"/>
      <c r="BS20" s="109"/>
      <c r="BV20" s="71" t="str">
        <f t="shared" si="1"/>
        <v/>
      </c>
      <c r="BW20" s="71" t="str">
        <f>IFERROR(VLOOKUP(BV20,'.'!$AK$4:$AN$61,'.'!$AN$4,),"")</f>
        <v/>
      </c>
      <c r="BX20" s="71" t="str">
        <f>IFERROR(VLOOKUP(BV20,'.'!$AK$4:$AN$61,'.'!$AL$4,),"")</f>
        <v/>
      </c>
      <c r="BY20" s="71" t="str">
        <f>IFERROR(VLOOKUP(BV20,'.'!$AK$4:$AN$61,'.'!$AM$4,),"")</f>
        <v/>
      </c>
      <c r="BZ20" s="37"/>
      <c r="CA20" s="71" t="str">
        <f>IF(D32="","",D32)</f>
        <v/>
      </c>
      <c r="CB20" s="71" t="str">
        <f>IFERROR(VLOOKUP(CA20,'.'!$AK$4:$AN$61,'.'!$AN$4,),"")</f>
        <v/>
      </c>
      <c r="CC20" s="71" t="str">
        <f>IFERROR(VLOOKUP(CA20,'.'!$AK$4:$AN$61,'.'!$AL$4,),"")</f>
        <v/>
      </c>
      <c r="CD20" s="71" t="str">
        <f>IFERROR(VLOOKUP(CA20,'.'!$AK$4:$AN$61,'.'!$AM$4,),"")</f>
        <v/>
      </c>
    </row>
    <row r="21" spans="1:85" s="15" customFormat="1" ht="19.5" customHeight="1" x14ac:dyDescent="0.25">
      <c r="A21" s="17"/>
      <c r="B21" s="17"/>
      <c r="C21" s="93"/>
      <c r="D21" s="17"/>
      <c r="E21" s="17"/>
      <c r="F21" s="17"/>
      <c r="G21" s="17"/>
      <c r="H21" s="17"/>
      <c r="I21" s="17"/>
      <c r="J21" s="17"/>
      <c r="K21" s="17"/>
      <c r="L21" s="93"/>
      <c r="M21" s="17"/>
      <c r="N21" s="17"/>
      <c r="O21" s="17"/>
      <c r="P21" s="17"/>
      <c r="Q21" s="17"/>
      <c r="R21" s="17"/>
      <c r="S21" s="17"/>
      <c r="T21" s="17"/>
      <c r="U21" s="93"/>
      <c r="V21" s="17"/>
      <c r="W21" s="17"/>
      <c r="X21" s="17"/>
      <c r="Y21" s="17"/>
      <c r="Z21" s="17"/>
      <c r="AA21" s="17"/>
      <c r="AB21" s="17"/>
      <c r="AC21" s="93"/>
      <c r="AD21" s="17"/>
      <c r="AE21" s="17"/>
      <c r="AF21" s="17"/>
      <c r="AG21" s="17"/>
      <c r="AH21" s="154"/>
      <c r="AI21" s="155"/>
      <c r="AJ21" s="156"/>
      <c r="AK21" s="259"/>
      <c r="AL21" s="259"/>
      <c r="AM21" s="259"/>
      <c r="AN21" s="259"/>
      <c r="AO21" s="259"/>
      <c r="AP21" s="281" t="str">
        <f t="shared" si="0"/>
        <v/>
      </c>
      <c r="AQ21" s="281"/>
      <c r="AR21" s="61"/>
      <c r="AS21" s="154"/>
      <c r="AT21" s="155"/>
      <c r="AU21" s="156"/>
      <c r="AV21" s="154"/>
      <c r="AW21" s="155"/>
      <c r="AX21" s="156"/>
      <c r="BA21" s="108"/>
      <c r="BB21" s="109"/>
      <c r="BC21" s="109"/>
      <c r="BD21" s="109"/>
      <c r="BE21" s="15">
        <v>5</v>
      </c>
      <c r="BF21" s="108"/>
      <c r="BG21" s="109"/>
      <c r="BH21" s="109"/>
      <c r="BI21" s="109"/>
      <c r="BK21" s="108"/>
      <c r="BL21" s="109"/>
      <c r="BM21" s="109"/>
      <c r="BN21" s="109"/>
      <c r="BP21" s="108"/>
      <c r="BQ21" s="109"/>
      <c r="BR21" s="109"/>
      <c r="BS21" s="109"/>
      <c r="BV21" s="71" t="str">
        <f t="shared" si="1"/>
        <v/>
      </c>
      <c r="BW21" s="71" t="str">
        <f>IFERROR(VLOOKUP(BV21,'.'!$AK$4:$AN$61,'.'!$AN$4,),"")</f>
        <v/>
      </c>
      <c r="BX21" s="71" t="str">
        <f>IFERROR(VLOOKUP(BV21,'.'!$AK$4:$AN$61,'.'!$AL$4,),"")</f>
        <v/>
      </c>
      <c r="BY21" s="71" t="str">
        <f>IFERROR(VLOOKUP(BV21,'.'!$AK$4:$AN$61,'.'!$AM$4,),"")</f>
        <v/>
      </c>
      <c r="BZ21" s="37"/>
      <c r="CA21" s="71" t="str">
        <f>IF(M32="","",M32)</f>
        <v/>
      </c>
      <c r="CB21" s="71" t="str">
        <f>IFERROR(VLOOKUP(CA21,'.'!$AK$4:$AN$61,'.'!$AN$4,),"")</f>
        <v/>
      </c>
      <c r="CC21" s="71" t="str">
        <f>IFERROR(VLOOKUP(CA21,'.'!$AK$4:$AN$61,'.'!$AL$4,),"")</f>
        <v/>
      </c>
      <c r="CD21" s="71" t="str">
        <f>IFERROR(VLOOKUP(CA21,'.'!$AK$4:$AN$61,'.'!$AM$4,),"")</f>
        <v/>
      </c>
    </row>
    <row r="22" spans="1:85" s="15" customFormat="1" ht="19.5" customHeight="1" x14ac:dyDescent="0.25">
      <c r="A22" s="17"/>
      <c r="B22" s="17"/>
      <c r="C22" s="93"/>
      <c r="D22" s="17"/>
      <c r="E22" s="17"/>
      <c r="F22" s="17"/>
      <c r="G22" s="17"/>
      <c r="H22" s="17"/>
      <c r="I22" s="17"/>
      <c r="J22" s="17"/>
      <c r="K22" s="17"/>
      <c r="L22" s="93"/>
      <c r="M22" s="17"/>
      <c r="N22" s="17"/>
      <c r="O22" s="17"/>
      <c r="P22" s="17"/>
      <c r="Q22" s="17"/>
      <c r="R22" s="17"/>
      <c r="S22" s="17"/>
      <c r="T22" s="17"/>
      <c r="U22" s="93"/>
      <c r="V22" s="17"/>
      <c r="W22" s="17"/>
      <c r="X22" s="17"/>
      <c r="Y22" s="17"/>
      <c r="Z22" s="17"/>
      <c r="AA22" s="17"/>
      <c r="AB22" s="17"/>
      <c r="AC22" s="93"/>
      <c r="AD22" s="17"/>
      <c r="AE22" s="17"/>
      <c r="AF22" s="17"/>
      <c r="AG22" s="17"/>
      <c r="AH22" s="154"/>
      <c r="AI22" s="155"/>
      <c r="AJ22" s="156"/>
      <c r="AK22" s="259"/>
      <c r="AL22" s="259"/>
      <c r="AM22" s="259"/>
      <c r="AN22" s="259"/>
      <c r="AO22" s="259"/>
      <c r="AP22" s="281" t="str">
        <f t="shared" si="0"/>
        <v/>
      </c>
      <c r="AQ22" s="281"/>
      <c r="AR22" s="61"/>
      <c r="AS22" s="154"/>
      <c r="AT22" s="155"/>
      <c r="AU22" s="156"/>
      <c r="AV22" s="154"/>
      <c r="AW22" s="155"/>
      <c r="AX22" s="156"/>
      <c r="BA22" s="108"/>
      <c r="BB22" s="109"/>
      <c r="BC22" s="109"/>
      <c r="BD22" s="109"/>
      <c r="BE22" s="15">
        <v>6</v>
      </c>
      <c r="BF22" s="108"/>
      <c r="BG22" s="109"/>
      <c r="BH22" s="109"/>
      <c r="BI22" s="109"/>
      <c r="BK22" s="108"/>
      <c r="BL22" s="109"/>
      <c r="BM22" s="109"/>
      <c r="BN22" s="109"/>
      <c r="BP22" s="108"/>
      <c r="BQ22" s="109"/>
      <c r="BR22" s="109"/>
      <c r="BS22" s="109"/>
      <c r="BV22" s="71" t="str">
        <f t="shared" si="1"/>
        <v/>
      </c>
      <c r="BW22" s="71" t="str">
        <f>IFERROR(VLOOKUP(BV22,'.'!$AK$4:$AN$61,'.'!$AN$4,),"")</f>
        <v/>
      </c>
      <c r="BX22" s="71" t="str">
        <f>IFERROR(VLOOKUP(BV22,'.'!$AK$4:$AN$61,'.'!$AL$4,),"")</f>
        <v/>
      </c>
      <c r="BY22" s="71" t="str">
        <f>IFERROR(VLOOKUP(BV22,'.'!$AK$4:$AN$61,'.'!$AM$4,),"")</f>
        <v/>
      </c>
      <c r="BZ22" s="37"/>
      <c r="CA22" s="71" t="str">
        <f>IF(V32="","",V32)</f>
        <v/>
      </c>
      <c r="CB22" s="71" t="str">
        <f>IFERROR(VLOOKUP(CA22,'.'!$AK$4:$AN$61,'.'!$AN$4,),"")</f>
        <v/>
      </c>
      <c r="CC22" s="71" t="str">
        <f>IFERROR(VLOOKUP(CA22,'.'!$AK$4:$AN$61,'.'!$AL$4,),"")</f>
        <v/>
      </c>
      <c r="CD22" s="71" t="str">
        <f>IFERROR(VLOOKUP(CA22,'.'!$AK$4:$AN$61,'.'!$AM$4,),"")</f>
        <v/>
      </c>
    </row>
    <row r="23" spans="1:85" s="15" customFormat="1" ht="19.5" customHeight="1" x14ac:dyDescent="0.25">
      <c r="A23" s="17"/>
      <c r="B23" s="17"/>
      <c r="C23" s="93"/>
      <c r="D23" s="17"/>
      <c r="E23" s="17"/>
      <c r="F23" s="17"/>
      <c r="G23" s="17"/>
      <c r="H23" s="17"/>
      <c r="I23" s="17"/>
      <c r="J23" s="17"/>
      <c r="K23" s="17"/>
      <c r="L23" s="93"/>
      <c r="M23" s="17"/>
      <c r="N23" s="17"/>
      <c r="O23" s="17"/>
      <c r="P23" s="17"/>
      <c r="Q23" s="17"/>
      <c r="R23" s="17"/>
      <c r="S23" s="17"/>
      <c r="T23" s="17"/>
      <c r="U23" s="93"/>
      <c r="V23" s="17"/>
      <c r="W23" s="17"/>
      <c r="X23" s="17"/>
      <c r="Y23" s="17"/>
      <c r="Z23" s="17"/>
      <c r="AA23" s="17"/>
      <c r="AB23" s="17"/>
      <c r="AC23" s="93"/>
      <c r="AD23" s="17"/>
      <c r="AE23" s="17"/>
      <c r="AF23" s="17"/>
      <c r="AG23" s="17"/>
      <c r="AH23" s="191"/>
      <c r="AI23" s="192"/>
      <c r="AJ23" s="193"/>
      <c r="AK23" s="258"/>
      <c r="AL23" s="258"/>
      <c r="AM23" s="258"/>
      <c r="AN23" s="258"/>
      <c r="AO23" s="258"/>
      <c r="AP23" s="283" t="str">
        <f t="shared" si="0"/>
        <v/>
      </c>
      <c r="AQ23" s="283"/>
      <c r="AR23" s="73"/>
      <c r="AS23" s="191"/>
      <c r="AT23" s="192"/>
      <c r="AU23" s="193"/>
      <c r="AV23" s="191"/>
      <c r="AW23" s="192"/>
      <c r="AX23" s="193"/>
      <c r="BA23" s="108"/>
      <c r="BB23" s="109"/>
      <c r="BC23" s="109"/>
      <c r="BD23" s="109"/>
      <c r="BE23" s="15">
        <v>7</v>
      </c>
      <c r="BF23" s="108"/>
      <c r="BG23" s="109"/>
      <c r="BH23" s="109"/>
      <c r="BI23" s="109"/>
      <c r="BK23" s="108"/>
      <c r="BL23" s="109"/>
      <c r="BM23" s="109"/>
      <c r="BN23" s="109"/>
      <c r="BP23" s="108"/>
      <c r="BQ23" s="109"/>
      <c r="BR23" s="109"/>
      <c r="BS23" s="109"/>
      <c r="BV23" s="72" t="str">
        <f t="shared" si="1"/>
        <v/>
      </c>
      <c r="BW23" s="72" t="str">
        <f>IFERROR(VLOOKUP(BV23,'.'!$AK$4:$AN$61,'.'!$AN$4,),"")</f>
        <v/>
      </c>
      <c r="BX23" s="72" t="str">
        <f>IFERROR(VLOOKUP(BV23,'.'!$AK$4:$AN$61,'.'!$AL$4,),"")</f>
        <v/>
      </c>
      <c r="BY23" s="72" t="str">
        <f>IFERROR(VLOOKUP(BV23,'.'!$AK$4:$AN$61,'.'!$AM$4,),"")</f>
        <v/>
      </c>
      <c r="BZ23" s="37"/>
      <c r="CA23" s="72" t="str">
        <f>IF(AD32="","",AD32)</f>
        <v/>
      </c>
      <c r="CB23" s="72" t="str">
        <f>IFERROR(VLOOKUP(CA23,'.'!$AK$4:$AN$61,'.'!$AN$4,),"")</f>
        <v/>
      </c>
      <c r="CC23" s="72" t="str">
        <f>IFERROR(VLOOKUP(CA23,'.'!$AK$4:$AN$61,'.'!$AL$4,),"")</f>
        <v/>
      </c>
      <c r="CD23" s="72" t="str">
        <f>IFERROR(VLOOKUP(CA23,'.'!$AK$4:$AN$61,'.'!$AM$4,),"")</f>
        <v/>
      </c>
    </row>
    <row r="24" spans="1:85" s="15" customFormat="1" ht="19.5" customHeight="1" thickBot="1" x14ac:dyDescent="0.3">
      <c r="A24" s="17"/>
      <c r="B24" s="17"/>
      <c r="C24" s="93"/>
      <c r="D24" s="17"/>
      <c r="E24" s="17"/>
      <c r="F24" s="17"/>
      <c r="G24" s="17"/>
      <c r="H24" s="17"/>
      <c r="I24" s="17"/>
      <c r="J24" s="17"/>
      <c r="K24" s="17"/>
      <c r="L24" s="93"/>
      <c r="M24" s="17"/>
      <c r="N24" s="17"/>
      <c r="O24" s="17"/>
      <c r="P24" s="17"/>
      <c r="Q24" s="17"/>
      <c r="R24" s="17"/>
      <c r="S24" s="17"/>
      <c r="T24" s="17"/>
      <c r="U24" s="93"/>
      <c r="V24" s="17"/>
      <c r="W24" s="17"/>
      <c r="X24" s="17"/>
      <c r="Y24" s="17"/>
      <c r="Z24" s="17"/>
      <c r="AA24" s="17"/>
      <c r="AB24" s="17"/>
      <c r="AC24" s="93"/>
      <c r="AD24" s="17"/>
      <c r="AE24" s="17"/>
      <c r="AF24" s="17"/>
      <c r="AG24" s="17"/>
      <c r="AH24" s="196" t="s">
        <v>472</v>
      </c>
      <c r="AI24" s="196"/>
      <c r="AJ24" s="196"/>
      <c r="AK24" s="196"/>
      <c r="AL24" s="196"/>
      <c r="AM24" s="196"/>
      <c r="AN24" s="196"/>
      <c r="AO24" s="196"/>
      <c r="AP24" s="196"/>
      <c r="AQ24" s="196"/>
      <c r="AR24" s="197"/>
      <c r="AS24" s="198" t="str">
        <f>IF(SUM(AP17:AQ23)=0,"",SUM(AP17:AQ23))</f>
        <v/>
      </c>
      <c r="AT24" s="199"/>
      <c r="AU24" s="199"/>
      <c r="AV24" s="199"/>
      <c r="AW24" s="199"/>
      <c r="AX24" s="199"/>
      <c r="BA24" s="108"/>
      <c r="BB24" s="109"/>
      <c r="BC24" s="109"/>
      <c r="BD24" s="109"/>
      <c r="BE24" s="15">
        <v>8</v>
      </c>
      <c r="BF24" s="108"/>
      <c r="BG24" s="109"/>
      <c r="BH24" s="109"/>
      <c r="BI24" s="109"/>
      <c r="BK24" s="108"/>
      <c r="BL24" s="109"/>
      <c r="BM24" s="109"/>
      <c r="BN24" s="109"/>
      <c r="BP24" s="108"/>
      <c r="BQ24" s="109"/>
      <c r="BR24" s="109"/>
      <c r="BS24" s="109"/>
      <c r="BV24" s="37"/>
      <c r="BW24" s="37"/>
      <c r="BX24" s="37"/>
      <c r="BY24" s="37"/>
      <c r="BZ24" s="37"/>
    </row>
    <row r="25" spans="1:85" s="15" customFormat="1" ht="19.5" customHeight="1" thickTop="1" thickBot="1" x14ac:dyDescent="0.3">
      <c r="A25" s="17"/>
      <c r="B25" s="17"/>
      <c r="C25" s="93"/>
      <c r="D25" s="17"/>
      <c r="E25" s="17"/>
      <c r="F25" s="17"/>
      <c r="G25" s="17"/>
      <c r="H25" s="17"/>
      <c r="I25" s="17"/>
      <c r="J25" s="17"/>
      <c r="K25" s="17"/>
      <c r="L25" s="93"/>
      <c r="M25" s="17"/>
      <c r="N25" s="17"/>
      <c r="O25" s="17"/>
      <c r="P25" s="17"/>
      <c r="Q25" s="17"/>
      <c r="R25" s="17"/>
      <c r="S25" s="17"/>
      <c r="T25" s="17"/>
      <c r="U25" s="93"/>
      <c r="V25" s="17"/>
      <c r="W25" s="17"/>
      <c r="X25" s="17"/>
      <c r="Y25" s="17"/>
      <c r="Z25" s="17"/>
      <c r="AA25" s="17"/>
      <c r="AB25" s="17"/>
      <c r="AC25" s="93"/>
      <c r="AD25" s="17"/>
      <c r="AE25" s="17"/>
      <c r="AF25" s="17"/>
      <c r="AG25" s="17"/>
      <c r="AH25" s="200" t="s">
        <v>473</v>
      </c>
      <c r="AI25" s="200"/>
      <c r="AJ25" s="200"/>
      <c r="AK25" s="200"/>
      <c r="AL25" s="200"/>
      <c r="AM25" s="200"/>
      <c r="AN25" s="200"/>
      <c r="AO25" s="200"/>
      <c r="AP25" s="200"/>
      <c r="AQ25" s="200"/>
      <c r="AR25" s="201"/>
      <c r="AS25" s="263" t="str">
        <f>IF(COUNTA(AK17:AM23)=0,"",COUNTA(AK17:AM23))</f>
        <v/>
      </c>
      <c r="AT25" s="264"/>
      <c r="AU25" s="264"/>
      <c r="AV25" s="264"/>
      <c r="AW25" s="264"/>
      <c r="AX25" s="264"/>
      <c r="BA25" s="108"/>
      <c r="BB25" s="109"/>
      <c r="BC25" s="109"/>
      <c r="BD25" s="109"/>
      <c r="BE25" s="15">
        <v>9</v>
      </c>
      <c r="BF25" s="108"/>
      <c r="BG25" s="109"/>
      <c r="BH25" s="109"/>
      <c r="BI25" s="109"/>
      <c r="BK25" s="108"/>
      <c r="BL25" s="109"/>
      <c r="BM25" s="109"/>
      <c r="BN25" s="109"/>
      <c r="BP25" s="108"/>
      <c r="BQ25" s="109"/>
      <c r="BR25" s="109"/>
      <c r="BS25" s="109"/>
      <c r="BV25" s="37"/>
      <c r="BW25" s="37"/>
      <c r="BX25" s="37"/>
      <c r="BY25" s="37"/>
      <c r="BZ25" s="37"/>
    </row>
    <row r="26" spans="1:85" s="15" customFormat="1" ht="4.5" customHeight="1" thickTop="1" x14ac:dyDescent="0.25">
      <c r="A26" s="17"/>
      <c r="B26" s="17"/>
      <c r="C26" s="93"/>
      <c r="D26" s="17"/>
      <c r="E26" s="17"/>
      <c r="F26" s="17"/>
      <c r="G26" s="17"/>
      <c r="H26" s="17"/>
      <c r="I26" s="17"/>
      <c r="J26" s="17"/>
      <c r="K26" s="17"/>
      <c r="L26" s="93"/>
      <c r="M26" s="17"/>
      <c r="N26" s="17"/>
      <c r="O26" s="17"/>
      <c r="P26" s="17"/>
      <c r="Q26" s="17"/>
      <c r="R26" s="17"/>
      <c r="S26" s="17"/>
      <c r="T26" s="17"/>
      <c r="U26" s="93"/>
      <c r="V26" s="17"/>
      <c r="W26" s="17"/>
      <c r="X26" s="17"/>
      <c r="Y26" s="17"/>
      <c r="Z26" s="17"/>
      <c r="AA26" s="17"/>
      <c r="AB26" s="17"/>
      <c r="AC26" s="93"/>
      <c r="AD26" s="17"/>
      <c r="AE26" s="17"/>
      <c r="AF26" s="17"/>
      <c r="AG26" s="17"/>
      <c r="AH26" s="17"/>
      <c r="AI26" s="17"/>
      <c r="AJ26" s="17"/>
      <c r="BA26" s="317"/>
      <c r="BB26" s="316"/>
      <c r="BC26" s="316"/>
      <c r="BD26" s="316"/>
      <c r="BE26" s="315">
        <v>10</v>
      </c>
      <c r="BF26" s="317"/>
      <c r="BG26" s="316"/>
      <c r="BH26" s="316"/>
      <c r="BI26" s="316"/>
      <c r="BK26" s="317"/>
      <c r="BL26" s="316"/>
      <c r="BM26" s="316"/>
      <c r="BN26" s="316"/>
      <c r="BP26" s="317"/>
      <c r="BQ26" s="316"/>
      <c r="BR26" s="316"/>
      <c r="BS26" s="316"/>
      <c r="BV26" s="37"/>
      <c r="BW26" s="37"/>
      <c r="BX26" s="37"/>
      <c r="BY26" s="37"/>
      <c r="BZ26" s="37"/>
      <c r="CA26" s="37"/>
      <c r="CB26" s="37"/>
      <c r="CC26" s="37"/>
    </row>
    <row r="27" spans="1:85" s="15" customFormat="1" ht="15" customHeight="1" x14ac:dyDescent="0.25">
      <c r="A27" s="17"/>
      <c r="B27" s="17"/>
      <c r="C27" s="93"/>
      <c r="D27" s="17"/>
      <c r="E27" s="17"/>
      <c r="F27" s="17"/>
      <c r="G27" s="17"/>
      <c r="H27" s="17"/>
      <c r="I27" s="17"/>
      <c r="J27" s="17"/>
      <c r="K27" s="17"/>
      <c r="L27" s="93"/>
      <c r="M27" s="17"/>
      <c r="N27" s="17"/>
      <c r="O27" s="17"/>
      <c r="P27" s="17"/>
      <c r="Q27" s="17"/>
      <c r="R27" s="17"/>
      <c r="S27" s="17"/>
      <c r="T27" s="17"/>
      <c r="U27" s="93"/>
      <c r="V27" s="17"/>
      <c r="W27" s="17"/>
      <c r="X27" s="17"/>
      <c r="Y27" s="48"/>
      <c r="Z27" s="49"/>
      <c r="AA27" s="17"/>
      <c r="AB27" s="17"/>
      <c r="AC27" s="93"/>
      <c r="AD27" s="17"/>
      <c r="AE27" s="17"/>
      <c r="AF27" s="17"/>
      <c r="AG27" s="17"/>
      <c r="AH27" s="261" t="s">
        <v>524</v>
      </c>
      <c r="AI27" s="262"/>
      <c r="AJ27" s="262"/>
      <c r="AK27" s="262"/>
      <c r="AL27" s="262"/>
      <c r="AM27" s="262"/>
      <c r="AN27" s="262"/>
      <c r="AO27" s="262"/>
      <c r="AP27" s="262"/>
      <c r="AQ27" s="262"/>
      <c r="AR27" s="262"/>
      <c r="AS27" s="262"/>
      <c r="AT27" s="262"/>
      <c r="AU27" s="262"/>
      <c r="AV27" s="262"/>
      <c r="AW27" s="262"/>
      <c r="AX27" s="262"/>
      <c r="BA27" s="317"/>
      <c r="BB27" s="316"/>
      <c r="BC27" s="316"/>
      <c r="BD27" s="316"/>
      <c r="BE27" s="315"/>
      <c r="BF27" s="317"/>
      <c r="BG27" s="316"/>
      <c r="BH27" s="316"/>
      <c r="BI27" s="316"/>
      <c r="BK27" s="317"/>
      <c r="BL27" s="316"/>
      <c r="BM27" s="316"/>
      <c r="BN27" s="316"/>
      <c r="BP27" s="317"/>
      <c r="BQ27" s="316"/>
      <c r="BR27" s="316"/>
      <c r="BS27" s="316"/>
      <c r="BV27" s="37"/>
      <c r="BW27" s="37"/>
      <c r="BX27" s="37"/>
      <c r="BY27" s="37"/>
      <c r="BZ27" s="37"/>
      <c r="CA27" s="37"/>
      <c r="CB27" s="37"/>
      <c r="CC27" s="37"/>
    </row>
    <row r="28" spans="1:85" s="15" customFormat="1" ht="19.5" customHeight="1" x14ac:dyDescent="0.25">
      <c r="A28" s="17"/>
      <c r="B28" s="17"/>
      <c r="C28" s="93"/>
      <c r="D28" s="17"/>
      <c r="E28" s="17"/>
      <c r="F28" s="17"/>
      <c r="G28" s="17"/>
      <c r="H28" s="17"/>
      <c r="I28" s="17"/>
      <c r="J28" s="17"/>
      <c r="K28" s="17"/>
      <c r="L28" s="93"/>
      <c r="M28" s="17"/>
      <c r="N28" s="17"/>
      <c r="O28" s="17"/>
      <c r="P28" s="17"/>
      <c r="Q28" s="17"/>
      <c r="R28" s="17"/>
      <c r="S28" s="17"/>
      <c r="T28" s="17"/>
      <c r="U28" s="93"/>
      <c r="V28" s="17"/>
      <c r="W28" s="17"/>
      <c r="X28" s="17"/>
      <c r="Y28" s="17"/>
      <c r="Z28" s="17"/>
      <c r="AA28" s="17"/>
      <c r="AB28" s="17"/>
      <c r="AC28" s="93"/>
      <c r="AD28" s="17"/>
      <c r="AE28" s="17"/>
      <c r="AF28" s="17"/>
      <c r="AG28" s="17"/>
      <c r="AH28" s="205" t="s">
        <v>348</v>
      </c>
      <c r="AI28" s="205"/>
      <c r="AJ28" s="206"/>
      <c r="AK28" s="205" t="s">
        <v>474</v>
      </c>
      <c r="AL28" s="205"/>
      <c r="AM28" s="206"/>
      <c r="AN28" s="265" t="s">
        <v>468</v>
      </c>
      <c r="AO28" s="265"/>
      <c r="AP28" s="265" t="s">
        <v>475</v>
      </c>
      <c r="AQ28" s="268"/>
      <c r="AR28" s="48"/>
      <c r="AS28" s="303" t="s">
        <v>476</v>
      </c>
      <c r="AT28" s="304"/>
      <c r="AU28" s="304"/>
      <c r="AV28" s="304"/>
      <c r="AW28" s="304"/>
      <c r="AX28" s="305"/>
      <c r="BA28" s="108"/>
      <c r="BB28" s="109"/>
      <c r="BC28" s="109"/>
      <c r="BD28" s="109"/>
      <c r="BE28" s="15">
        <v>11</v>
      </c>
      <c r="BF28" s="108"/>
      <c r="BG28" s="109"/>
      <c r="BH28" s="109"/>
      <c r="BI28" s="109"/>
      <c r="BK28" s="108"/>
      <c r="BL28" s="109"/>
      <c r="BM28" s="109"/>
      <c r="BN28" s="109"/>
      <c r="BP28" s="108"/>
      <c r="BQ28" s="109"/>
      <c r="BR28" s="109"/>
      <c r="BS28" s="109"/>
      <c r="BV28" s="215" t="s">
        <v>0</v>
      </c>
      <c r="BW28" s="177" t="s">
        <v>249</v>
      </c>
      <c r="BX28" s="177" t="s">
        <v>243</v>
      </c>
      <c r="BY28" s="174" t="s">
        <v>246</v>
      </c>
      <c r="BZ28" s="177" t="s">
        <v>247</v>
      </c>
      <c r="CA28" s="177" t="s">
        <v>248</v>
      </c>
      <c r="CB28" s="177" t="s">
        <v>339</v>
      </c>
      <c r="CC28" s="177" t="s">
        <v>342</v>
      </c>
      <c r="CD28" s="177" t="s">
        <v>340</v>
      </c>
      <c r="CE28" s="174" t="s">
        <v>341</v>
      </c>
      <c r="CF28" s="174" t="s">
        <v>343</v>
      </c>
      <c r="CG28" s="174" t="s">
        <v>303</v>
      </c>
    </row>
    <row r="29" spans="1:85" s="15" customFormat="1" ht="19.5" customHeight="1" thickBot="1" x14ac:dyDescent="0.3">
      <c r="A29" s="17"/>
      <c r="B29" s="17"/>
      <c r="C29" s="93"/>
      <c r="D29" s="17"/>
      <c r="E29" s="17"/>
      <c r="F29" s="17"/>
      <c r="G29" s="17"/>
      <c r="H29" s="17"/>
      <c r="I29" s="17"/>
      <c r="J29" s="17"/>
      <c r="K29" s="17"/>
      <c r="L29" s="93"/>
      <c r="M29" s="17"/>
      <c r="N29" s="17"/>
      <c r="O29" s="17"/>
      <c r="P29" s="17"/>
      <c r="Q29" s="17"/>
      <c r="R29" s="17"/>
      <c r="S29" s="17"/>
      <c r="T29" s="17"/>
      <c r="U29" s="93"/>
      <c r="V29" s="17"/>
      <c r="W29" s="17"/>
      <c r="X29" s="17"/>
      <c r="Y29" s="17"/>
      <c r="Z29" s="17"/>
      <c r="AA29" s="17"/>
      <c r="AB29" s="17"/>
      <c r="AC29" s="93"/>
      <c r="AD29" s="17"/>
      <c r="AE29" s="17"/>
      <c r="AF29" s="17"/>
      <c r="AG29" s="17"/>
      <c r="AH29" s="207"/>
      <c r="AI29" s="207"/>
      <c r="AJ29" s="208"/>
      <c r="AK29" s="207"/>
      <c r="AL29" s="207"/>
      <c r="AM29" s="208"/>
      <c r="AN29" s="266"/>
      <c r="AO29" s="266"/>
      <c r="AP29" s="266"/>
      <c r="AQ29" s="269"/>
      <c r="AR29" s="17"/>
      <c r="AS29" s="306"/>
      <c r="AT29" s="307"/>
      <c r="AU29" s="307"/>
      <c r="AV29" s="307"/>
      <c r="AW29" s="307"/>
      <c r="AX29" s="308"/>
      <c r="BA29" s="108"/>
      <c r="BB29" s="109"/>
      <c r="BC29" s="109"/>
      <c r="BD29" s="109"/>
      <c r="BE29" s="15">
        <v>12</v>
      </c>
      <c r="BF29" s="108"/>
      <c r="BG29" s="109"/>
      <c r="BH29" s="109"/>
      <c r="BI29" s="109"/>
      <c r="BK29" s="108"/>
      <c r="BL29" s="109"/>
      <c r="BM29" s="109"/>
      <c r="BN29" s="109"/>
      <c r="BP29" s="108"/>
      <c r="BQ29" s="109"/>
      <c r="BR29" s="109"/>
      <c r="BS29" s="109"/>
      <c r="BV29" s="178"/>
      <c r="BW29" s="178"/>
      <c r="BX29" s="178"/>
      <c r="BY29" s="175"/>
      <c r="BZ29" s="213"/>
      <c r="CA29" s="213"/>
      <c r="CB29" s="178"/>
      <c r="CC29" s="178"/>
      <c r="CD29" s="178"/>
      <c r="CE29" s="175"/>
      <c r="CF29" s="175"/>
      <c r="CG29" s="175"/>
    </row>
    <row r="30" spans="1:85" s="15" customFormat="1" ht="19.5" customHeight="1" x14ac:dyDescent="0.25">
      <c r="A30" s="17"/>
      <c r="B30" s="17"/>
      <c r="C30" s="93"/>
      <c r="D30" s="17"/>
      <c r="E30" s="17"/>
      <c r="F30" s="17"/>
      <c r="G30" s="17"/>
      <c r="H30" s="17"/>
      <c r="I30" s="17"/>
      <c r="J30" s="17"/>
      <c r="K30" s="17"/>
      <c r="L30" s="93"/>
      <c r="M30" s="17"/>
      <c r="N30" s="17"/>
      <c r="O30" s="17"/>
      <c r="P30" s="17"/>
      <c r="Q30" s="17"/>
      <c r="R30" s="17"/>
      <c r="S30" s="17"/>
      <c r="T30" s="17"/>
      <c r="U30" s="93"/>
      <c r="V30" s="17"/>
      <c r="W30" s="17"/>
      <c r="X30" s="17"/>
      <c r="Y30" s="17"/>
      <c r="Z30" s="17"/>
      <c r="AA30" s="17"/>
      <c r="AB30" s="17"/>
      <c r="AC30" s="93"/>
      <c r="AD30" s="17"/>
      <c r="AE30" s="17"/>
      <c r="AF30" s="17"/>
      <c r="AG30" s="17"/>
      <c r="AH30" s="209"/>
      <c r="AI30" s="209"/>
      <c r="AJ30" s="210"/>
      <c r="AK30" s="209"/>
      <c r="AL30" s="209"/>
      <c r="AM30" s="210"/>
      <c r="AN30" s="267"/>
      <c r="AO30" s="267"/>
      <c r="AP30" s="267"/>
      <c r="AQ30" s="270"/>
      <c r="AR30" s="17"/>
      <c r="AS30" s="293" t="s">
        <v>246</v>
      </c>
      <c r="AT30" s="210"/>
      <c r="AU30" s="210" t="s">
        <v>247</v>
      </c>
      <c r="AV30" s="210"/>
      <c r="AW30" s="210" t="s">
        <v>248</v>
      </c>
      <c r="AX30" s="302"/>
      <c r="BA30" s="110"/>
      <c r="BB30" s="111"/>
      <c r="BC30" s="111"/>
      <c r="BD30" s="111"/>
      <c r="BE30" s="15">
        <v>13</v>
      </c>
      <c r="BF30" s="110"/>
      <c r="BG30" s="111"/>
      <c r="BH30" s="111"/>
      <c r="BI30" s="111"/>
      <c r="BK30" s="110"/>
      <c r="BL30" s="111"/>
      <c r="BM30" s="111"/>
      <c r="BN30" s="111"/>
      <c r="BP30" s="110"/>
      <c r="BQ30" s="111"/>
      <c r="BR30" s="111"/>
      <c r="BS30" s="111"/>
      <c r="BV30" s="179"/>
      <c r="BW30" s="179"/>
      <c r="BX30" s="179"/>
      <c r="BY30" s="176"/>
      <c r="BZ30" s="214"/>
      <c r="CA30" s="214"/>
      <c r="CB30" s="179"/>
      <c r="CC30" s="179"/>
      <c r="CD30" s="179"/>
      <c r="CE30" s="176"/>
      <c r="CF30" s="176"/>
      <c r="CG30" s="176"/>
    </row>
    <row r="31" spans="1:85" s="15" customFormat="1" ht="19.5" customHeight="1" x14ac:dyDescent="0.25">
      <c r="A31" s="17"/>
      <c r="B31" s="17"/>
      <c r="C31" s="93"/>
      <c r="D31" s="17"/>
      <c r="E31" s="17"/>
      <c r="F31" s="17"/>
      <c r="G31" s="17"/>
      <c r="H31" s="17"/>
      <c r="I31" s="17"/>
      <c r="J31" s="17"/>
      <c r="K31" s="17"/>
      <c r="L31" s="93"/>
      <c r="M31" s="17"/>
      <c r="N31" s="17"/>
      <c r="O31" s="17"/>
      <c r="P31" s="17"/>
      <c r="Q31" s="17"/>
      <c r="R31" s="17"/>
      <c r="S31" s="17"/>
      <c r="T31" s="17"/>
      <c r="U31" s="93"/>
      <c r="V31" s="17"/>
      <c r="W31" s="17"/>
      <c r="X31" s="17"/>
      <c r="Y31" s="17"/>
      <c r="Z31" s="17"/>
      <c r="AA31" s="17"/>
      <c r="AB31" s="17"/>
      <c r="AC31" s="93"/>
      <c r="AD31" s="17"/>
      <c r="AE31" s="17"/>
      <c r="AF31" s="17"/>
      <c r="AG31" s="17"/>
      <c r="AH31" s="220"/>
      <c r="AI31" s="221"/>
      <c r="AJ31" s="222"/>
      <c r="AK31" s="260"/>
      <c r="AL31" s="260"/>
      <c r="AM31" s="260"/>
      <c r="AN31" s="260"/>
      <c r="AO31" s="260"/>
      <c r="AP31" s="277" t="str">
        <f>IF(OR(AK31="",AN31=""),"",IF(ISNUMBER(AN31),BW31/1000*AN31,""))</f>
        <v/>
      </c>
      <c r="AQ31" s="277"/>
      <c r="AR31" s="88"/>
      <c r="AS31" s="189"/>
      <c r="AT31" s="190"/>
      <c r="AU31" s="141" t="str">
        <f>IF(OR(AS31="",AK31=""),"",CG31-CF31-AS31)</f>
        <v/>
      </c>
      <c r="AV31" s="142"/>
      <c r="AW31" s="141" t="str">
        <f>IF(AS31="","",CF31)</f>
        <v/>
      </c>
      <c r="AX31" s="142"/>
      <c r="BA31" s="329" t="s">
        <v>486</v>
      </c>
      <c r="BB31" s="329"/>
      <c r="BC31" s="329"/>
      <c r="BD31" s="329"/>
      <c r="BV31" s="70" t="str">
        <f>IF(AK31="","",AK31)</f>
        <v/>
      </c>
      <c r="BW31" s="70" t="str">
        <f>IFERROR(VLOOKUP(BV31,'.'!$AP$4:$BA$36,'.'!$AQ$4,FALSE),"")</f>
        <v/>
      </c>
      <c r="BX31" s="70" t="str">
        <f>IFERROR(VLOOKUP(BV31,'.'!$AP$4:$BA$36,'.'!$AR$4,FALSE),"")</f>
        <v/>
      </c>
      <c r="BY31" s="70" t="str">
        <f>IFERROR(VLOOKUP(BV31,'.'!$AP$4:$BA$36,'.'!$AS$4,FALSE),"")</f>
        <v/>
      </c>
      <c r="BZ31" s="70" t="str">
        <f>IFERROR(VLOOKUP(BV31,'.'!$AP$4:$BA$36,'.'!$AT$4,FALSE),"")</f>
        <v/>
      </c>
      <c r="CA31" s="70" t="str">
        <f>IFERROR(VLOOKUP(BV31,'.'!$AP$4:$BA$36,'.'!$AU$4,FALSE),"")</f>
        <v/>
      </c>
      <c r="CB31" s="70" t="str">
        <f>IFERROR(VLOOKUP(BV31,'.'!$AP$4:$BA$36,'.'!$AV$4,FALSE),"")</f>
        <v/>
      </c>
      <c r="CC31" s="70" t="str">
        <f>IFERROR(VLOOKUP(BV31,'.'!$AP$4:$BA$36,'.'!$AW$4,FALSE),"")</f>
        <v/>
      </c>
      <c r="CD31" s="70" t="str">
        <f>IFERROR(VLOOKUP(BV31,'.'!$AP$4:$BA$36,'.'!$AX$4,FALSE),"")</f>
        <v/>
      </c>
      <c r="CE31" s="70" t="str">
        <f>IFERROR(VLOOKUP(BV31,'.'!$AP$4:$BA$36,'.'!$AY$4,FALSE),"")</f>
        <v/>
      </c>
      <c r="CF31" s="70" t="str">
        <f>IFERROR(VLOOKUP(BV31,'.'!$AP$4:$BA$36,'.'!$AZ$4,FALSE),"")</f>
        <v/>
      </c>
      <c r="CG31" s="70" t="str">
        <f>IFERROR(VLOOKUP(BV31,'.'!$AP$4:$BA$36,'.'!$BA$4,FALSE),"")</f>
        <v/>
      </c>
    </row>
    <row r="32" spans="1:85" s="15" customFormat="1" ht="19.5" customHeight="1" thickBot="1" x14ac:dyDescent="0.3">
      <c r="A32" s="250" t="s">
        <v>467</v>
      </c>
      <c r="B32" s="251"/>
      <c r="C32" s="251"/>
      <c r="D32" s="252"/>
      <c r="E32" s="252"/>
      <c r="F32" s="252"/>
      <c r="G32" s="253"/>
      <c r="H32" s="17"/>
      <c r="I32" s="254" t="s">
        <v>467</v>
      </c>
      <c r="J32" s="254"/>
      <c r="K32" s="254"/>
      <c r="L32" s="250"/>
      <c r="M32" s="253"/>
      <c r="N32" s="255"/>
      <c r="O32" s="255"/>
      <c r="P32" s="255"/>
      <c r="Q32" s="17"/>
      <c r="R32" s="254" t="s">
        <v>467</v>
      </c>
      <c r="S32" s="254"/>
      <c r="T32" s="254"/>
      <c r="U32" s="250"/>
      <c r="V32" s="253"/>
      <c r="W32" s="255"/>
      <c r="X32" s="255"/>
      <c r="Y32" s="17"/>
      <c r="Z32" s="254" t="s">
        <v>467</v>
      </c>
      <c r="AA32" s="254"/>
      <c r="AB32" s="254"/>
      <c r="AC32" s="250"/>
      <c r="AD32" s="253"/>
      <c r="AE32" s="255"/>
      <c r="AF32" s="255"/>
      <c r="AG32" s="48"/>
      <c r="AH32" s="154"/>
      <c r="AI32" s="155"/>
      <c r="AJ32" s="156"/>
      <c r="AK32" s="260"/>
      <c r="AL32" s="260"/>
      <c r="AM32" s="260"/>
      <c r="AN32" s="259"/>
      <c r="AO32" s="259"/>
      <c r="AP32" s="281" t="str">
        <f>IF(OR(AK32="",AN32=""),"",IF(ISNUMBER(AN32),BW32/1000*AN32,""))</f>
        <v/>
      </c>
      <c r="AQ32" s="281"/>
      <c r="AR32" s="89"/>
      <c r="AS32" s="139"/>
      <c r="AT32" s="140"/>
      <c r="AU32" s="137" t="str">
        <f>IF(OR(AS32="",AK32=""),"",CG32-CF32-AS32)</f>
        <v/>
      </c>
      <c r="AV32" s="138"/>
      <c r="AW32" s="137" t="str">
        <f>IF(AS32="","",CF32)</f>
        <v/>
      </c>
      <c r="AX32" s="138"/>
      <c r="BA32" s="97" t="s">
        <v>474</v>
      </c>
      <c r="BB32" s="100" t="str">
        <f>IF(D32="","",D32)</f>
        <v/>
      </c>
      <c r="BC32" s="98" t="str">
        <f>IF(CD20="","",CD20)</f>
        <v/>
      </c>
      <c r="BD32" s="99" t="str">
        <f>IF(CC20="","",CC20)</f>
        <v/>
      </c>
      <c r="BF32" s="97" t="s">
        <v>474</v>
      </c>
      <c r="BG32" s="100" t="str">
        <f>IF(M32="","",M32)</f>
        <v/>
      </c>
      <c r="BH32" s="98" t="str">
        <f>IF(CD21="","",CD21)</f>
        <v/>
      </c>
      <c r="BI32" s="99" t="str">
        <f>IF(CC21="","",CC21)</f>
        <v/>
      </c>
      <c r="BK32" s="97" t="s">
        <v>474</v>
      </c>
      <c r="BL32" s="100" t="str">
        <f>IF(V32="","",V32)</f>
        <v/>
      </c>
      <c r="BM32" s="98" t="str">
        <f>IF(CD22="","",CD22)</f>
        <v/>
      </c>
      <c r="BN32" s="99" t="str">
        <f>IF(CC22="","",CC22)</f>
        <v/>
      </c>
      <c r="BP32" s="97" t="s">
        <v>474</v>
      </c>
      <c r="BQ32" s="100" t="str">
        <f>IF(AD32="","",AD32)</f>
        <v/>
      </c>
      <c r="BR32" s="98" t="str">
        <f>IF(CD23="","",CD23)</f>
        <v/>
      </c>
      <c r="BS32" s="99" t="str">
        <f>IF(CC23="","",CC23)</f>
        <v/>
      </c>
      <c r="BV32" s="71" t="str">
        <f>IF(AK32="","",AK32)</f>
        <v/>
      </c>
      <c r="BW32" s="71" t="str">
        <f>IFERROR(VLOOKUP(BV32,'.'!$AP$4:$BA$36,'.'!$AQ$4,FALSE),"")</f>
        <v/>
      </c>
      <c r="BX32" s="71" t="str">
        <f>IFERROR(VLOOKUP(BV32,'.'!$AP$4:$BA$36,'.'!$AR$4,FALSE),"")</f>
        <v/>
      </c>
      <c r="BY32" s="71" t="str">
        <f>IFERROR(VLOOKUP(BV32,'.'!$AP$4:$BA$36,'.'!$AS$4,FALSE),"")</f>
        <v/>
      </c>
      <c r="BZ32" s="71" t="str">
        <f>IFERROR(VLOOKUP(BV32,'.'!$AP$4:$BA$36,'.'!$AT$4,FALSE),"")</f>
        <v/>
      </c>
      <c r="CA32" s="71" t="str">
        <f>IFERROR(VLOOKUP(BV32,'.'!$AP$4:$BA$36,'.'!$AU$4,FALSE),"")</f>
        <v/>
      </c>
      <c r="CB32" s="71" t="str">
        <f>IFERROR(VLOOKUP(BV32,'.'!$AP$4:$BA$36,'.'!$AV$4,FALSE),"")</f>
        <v/>
      </c>
      <c r="CC32" s="71" t="str">
        <f>IFERROR(VLOOKUP(BV32,'.'!$AP$4:$BA$36,'.'!$AW$4,FALSE),"")</f>
        <v/>
      </c>
      <c r="CD32" s="71" t="str">
        <f>IFERROR(VLOOKUP(BV32,'.'!$AP$4:$BA$36,'.'!$AX$4,FALSE),"")</f>
        <v/>
      </c>
      <c r="CE32" s="71" t="str">
        <f>IFERROR(VLOOKUP(BV32,'.'!$AP$4:$BA$36,'.'!$AY$4,FALSE),"")</f>
        <v/>
      </c>
      <c r="CF32" s="71" t="str">
        <f>IFERROR(VLOOKUP(BV32,'.'!$AP$4:$BA$36,'.'!$AZ$4,FALSE),"")</f>
        <v/>
      </c>
      <c r="CG32" s="71" t="str">
        <f>IFERROR(VLOOKUP(BV32,'.'!$AP$4:$BA$36,'.'!$BA$4,FALSE),"")</f>
        <v/>
      </c>
    </row>
    <row r="33" spans="1:85" s="15" customFormat="1" ht="19.5" customHeight="1" thickBot="1" x14ac:dyDescent="0.3">
      <c r="A33" s="245" t="s">
        <v>495</v>
      </c>
      <c r="B33" s="246"/>
      <c r="C33" s="246"/>
      <c r="D33" s="246"/>
      <c r="E33" s="247"/>
      <c r="F33" s="247"/>
      <c r="G33" s="248"/>
      <c r="H33" s="17"/>
      <c r="I33" s="256" t="s">
        <v>495</v>
      </c>
      <c r="J33" s="256"/>
      <c r="K33" s="256"/>
      <c r="L33" s="256"/>
      <c r="M33" s="245"/>
      <c r="N33" s="248"/>
      <c r="O33" s="257"/>
      <c r="P33" s="257"/>
      <c r="Q33" s="17"/>
      <c r="R33" s="256" t="s">
        <v>495</v>
      </c>
      <c r="S33" s="256"/>
      <c r="T33" s="256"/>
      <c r="U33" s="256"/>
      <c r="V33" s="245"/>
      <c r="W33" s="248"/>
      <c r="X33" s="257"/>
      <c r="Y33" s="17"/>
      <c r="Z33" s="256" t="s">
        <v>495</v>
      </c>
      <c r="AA33" s="256"/>
      <c r="AB33" s="256"/>
      <c r="AC33" s="256"/>
      <c r="AD33" s="245"/>
      <c r="AE33" s="248"/>
      <c r="AF33" s="257"/>
      <c r="AG33" s="17"/>
      <c r="AH33" s="154"/>
      <c r="AI33" s="155"/>
      <c r="AJ33" s="156"/>
      <c r="AK33" s="259"/>
      <c r="AL33" s="259"/>
      <c r="AM33" s="259"/>
      <c r="AN33" s="259"/>
      <c r="AO33" s="259"/>
      <c r="AP33" s="281" t="str">
        <f>IF(OR(AK33="",AN33=""),"",IF(ISNUMBER(AN33),BW33/1000*AN33,""))</f>
        <v/>
      </c>
      <c r="AQ33" s="281"/>
      <c r="AR33" s="88"/>
      <c r="AS33" s="139"/>
      <c r="AT33" s="140"/>
      <c r="AU33" s="137" t="str">
        <f>IF(OR(AS33="",AK33=""),"",CG33-CF33-AS33)</f>
        <v/>
      </c>
      <c r="AV33" s="138"/>
      <c r="AW33" s="137" t="str">
        <f>IF(AS33="","",CF33)</f>
        <v/>
      </c>
      <c r="AX33" s="138"/>
      <c r="AY33" s="17"/>
      <c r="AZ33" s="17"/>
      <c r="BA33" s="311" t="s">
        <v>497</v>
      </c>
      <c r="BB33" s="313" t="s">
        <v>498</v>
      </c>
      <c r="BC33" s="313" t="s">
        <v>499</v>
      </c>
      <c r="BD33" s="309" t="s">
        <v>500</v>
      </c>
      <c r="BF33" s="311" t="s">
        <v>497</v>
      </c>
      <c r="BG33" s="313" t="s">
        <v>498</v>
      </c>
      <c r="BH33" s="313" t="s">
        <v>499</v>
      </c>
      <c r="BI33" s="309" t="s">
        <v>500</v>
      </c>
      <c r="BK33" s="311" t="s">
        <v>497</v>
      </c>
      <c r="BL33" s="313" t="s">
        <v>498</v>
      </c>
      <c r="BM33" s="313" t="s">
        <v>499</v>
      </c>
      <c r="BN33" s="309" t="s">
        <v>500</v>
      </c>
      <c r="BP33" s="311" t="s">
        <v>497</v>
      </c>
      <c r="BQ33" s="313" t="s">
        <v>498</v>
      </c>
      <c r="BR33" s="313" t="s">
        <v>499</v>
      </c>
      <c r="BS33" s="309" t="s">
        <v>500</v>
      </c>
      <c r="BT33" s="17"/>
      <c r="BU33" s="17"/>
      <c r="BV33" s="71" t="str">
        <f>IF(AK33="","",AK33)</f>
        <v/>
      </c>
      <c r="BW33" s="71" t="str">
        <f>IFERROR(VLOOKUP(BV33,'.'!$AP$4:$BA$36,'.'!$AQ$4,FALSE),"")</f>
        <v/>
      </c>
      <c r="BX33" s="71" t="str">
        <f>IFERROR(VLOOKUP(BV33,'.'!$AP$4:$BA$36,'.'!$AR$4,FALSE),"")</f>
        <v/>
      </c>
      <c r="BY33" s="71" t="str">
        <f>IFERROR(VLOOKUP(BV33,'.'!$AP$4:$BA$36,'.'!$AS$4,FALSE),"")</f>
        <v/>
      </c>
      <c r="BZ33" s="71" t="str">
        <f>IFERROR(VLOOKUP(BV33,'.'!$AP$4:$BA$36,'.'!$AT$4,FALSE),"")</f>
        <v/>
      </c>
      <c r="CA33" s="71" t="str">
        <f>IFERROR(VLOOKUP(BV33,'.'!$AP$4:$BA$36,'.'!$AU$4,FALSE),"")</f>
        <v/>
      </c>
      <c r="CB33" s="71" t="str">
        <f>IFERROR(VLOOKUP(BV33,'.'!$AP$4:$BA$36,'.'!$AV$4,FALSE),"")</f>
        <v/>
      </c>
      <c r="CC33" s="71" t="str">
        <f>IFERROR(VLOOKUP(BV33,'.'!$AP$4:$BA$36,'.'!$AW$4,FALSE),"")</f>
        <v/>
      </c>
      <c r="CD33" s="71" t="str">
        <f>IFERROR(VLOOKUP(BV33,'.'!$AP$4:$BA$36,'.'!$AX$4,FALSE),"")</f>
        <v/>
      </c>
      <c r="CE33" s="71" t="str">
        <f>IFERROR(VLOOKUP(BV33,'.'!$AP$4:$BA$36,'.'!$AY$4,FALSE),"")</f>
        <v/>
      </c>
      <c r="CF33" s="71" t="str">
        <f>IFERROR(VLOOKUP(BV33,'.'!$AP$4:$BA$36,'.'!$AZ$4,FALSE),"")</f>
        <v/>
      </c>
      <c r="CG33" s="71" t="str">
        <f>IFERROR(VLOOKUP(BV33,'.'!$AP$4:$BA$36,'.'!$BA$4,FALSE),"")</f>
        <v/>
      </c>
    </row>
    <row r="34" spans="1:85" s="15" customFormat="1" ht="19.5" customHeight="1" x14ac:dyDescent="0.25">
      <c r="AG34" s="48"/>
      <c r="AH34" s="154"/>
      <c r="AI34" s="155"/>
      <c r="AJ34" s="156"/>
      <c r="AK34" s="259"/>
      <c r="AL34" s="259"/>
      <c r="AM34" s="259"/>
      <c r="AN34" s="259"/>
      <c r="AO34" s="259"/>
      <c r="AP34" s="281" t="str">
        <f>IF(OR(AK34="",AN34=""),"",IF(ISNUMBER(AN34),BW34/1000*AN34,""))</f>
        <v/>
      </c>
      <c r="AQ34" s="281"/>
      <c r="AR34" s="89"/>
      <c r="AS34" s="139"/>
      <c r="AT34" s="140"/>
      <c r="AU34" s="137" t="str">
        <f>IF(OR(AS34="",AK34=""),"",CG34-CF34-AS34)</f>
        <v/>
      </c>
      <c r="AV34" s="138"/>
      <c r="AW34" s="137" t="str">
        <f>IF(AS34="","",CF34)</f>
        <v/>
      </c>
      <c r="AX34" s="138"/>
      <c r="BA34" s="312"/>
      <c r="BB34" s="314"/>
      <c r="BC34" s="314"/>
      <c r="BD34" s="310"/>
      <c r="BF34" s="312"/>
      <c r="BG34" s="314"/>
      <c r="BH34" s="314"/>
      <c r="BI34" s="310"/>
      <c r="BK34" s="312"/>
      <c r="BL34" s="314"/>
      <c r="BM34" s="314"/>
      <c r="BN34" s="310"/>
      <c r="BP34" s="312"/>
      <c r="BQ34" s="314"/>
      <c r="BR34" s="314"/>
      <c r="BS34" s="310"/>
      <c r="BV34" s="71" t="str">
        <f>IF(AK34="","",AK34)</f>
        <v/>
      </c>
      <c r="BW34" s="71" t="str">
        <f>IFERROR(VLOOKUP(BV34,'.'!$AP$4:$BA$36,'.'!$AQ$4,FALSE),"")</f>
        <v/>
      </c>
      <c r="BX34" s="71" t="str">
        <f>IFERROR(VLOOKUP(BV34,'.'!$AP$4:$BA$36,'.'!$AR$4,FALSE),"")</f>
        <v/>
      </c>
      <c r="BY34" s="71" t="str">
        <f>IFERROR(VLOOKUP(BV34,'.'!$AP$4:$BA$36,'.'!$AS$4,FALSE),"")</f>
        <v/>
      </c>
      <c r="BZ34" s="71" t="str">
        <f>IFERROR(VLOOKUP(BV34,'.'!$AP$4:$BA$36,'.'!$AT$4,FALSE),"")</f>
        <v/>
      </c>
      <c r="CA34" s="71" t="str">
        <f>IFERROR(VLOOKUP(BV34,'.'!$AP$4:$BA$36,'.'!$AU$4,FALSE),"")</f>
        <v/>
      </c>
      <c r="CB34" s="71" t="str">
        <f>IFERROR(VLOOKUP(BV34,'.'!$AP$4:$BA$36,'.'!$AV$4,FALSE),"")</f>
        <v/>
      </c>
      <c r="CC34" s="71" t="str">
        <f>IFERROR(VLOOKUP(BV34,'.'!$AP$4:$BA$36,'.'!$AW$4,FALSE),"")</f>
        <v/>
      </c>
      <c r="CD34" s="71" t="str">
        <f>IFERROR(VLOOKUP(BV34,'.'!$AP$4:$BA$36,'.'!$AX$4,FALSE),"")</f>
        <v/>
      </c>
      <c r="CE34" s="71" t="str">
        <f>IFERROR(VLOOKUP(BV34,'.'!$AP$4:$BA$36,'.'!$AY$4,FALSE),"")</f>
        <v/>
      </c>
      <c r="CF34" s="71" t="str">
        <f>IFERROR(VLOOKUP(BV34,'.'!$AP$4:$BA$36,'.'!$AZ$4,FALSE),"")</f>
        <v/>
      </c>
      <c r="CG34" s="71" t="str">
        <f>IFERROR(VLOOKUP(BV34,'.'!$AP$4:$BA$36,'.'!$BA$4,FALSE),"")</f>
        <v/>
      </c>
    </row>
    <row r="35" spans="1:85" s="15" customFormat="1" ht="19.5" customHeight="1" x14ac:dyDescent="0.25">
      <c r="AG35" s="48"/>
      <c r="AH35" s="191"/>
      <c r="AI35" s="192"/>
      <c r="AJ35" s="193"/>
      <c r="AK35" s="258"/>
      <c r="AL35" s="258"/>
      <c r="AM35" s="258"/>
      <c r="AN35" s="258"/>
      <c r="AO35" s="258"/>
      <c r="AP35" s="283" t="str">
        <f>IF(OR(AK35="",AN35=""),"",IF(ISNUMBER(AN35),BW35/1000*AN35,""))</f>
        <v/>
      </c>
      <c r="AQ35" s="283"/>
      <c r="AR35" s="89"/>
      <c r="AS35" s="187"/>
      <c r="AT35" s="188"/>
      <c r="AU35" s="194" t="str">
        <f>IF(OR(AS35="",AK35=""),"",CG35-CF35-AS35)</f>
        <v/>
      </c>
      <c r="AV35" s="195"/>
      <c r="AW35" s="194" t="str">
        <f>IF(AS35="","",CF35)</f>
        <v/>
      </c>
      <c r="AX35" s="195"/>
      <c r="BA35" s="106"/>
      <c r="BB35" s="107"/>
      <c r="BC35" s="107"/>
      <c r="BD35" s="107"/>
      <c r="BF35" s="106"/>
      <c r="BG35" s="107"/>
      <c r="BH35" s="107"/>
      <c r="BI35" s="107"/>
      <c r="BK35" s="106"/>
      <c r="BL35" s="107"/>
      <c r="BM35" s="107"/>
      <c r="BN35" s="107"/>
      <c r="BP35" s="106"/>
      <c r="BQ35" s="107"/>
      <c r="BR35" s="107"/>
      <c r="BS35" s="107"/>
      <c r="BV35" s="72" t="str">
        <f>IF(AK35="","",AK35)</f>
        <v/>
      </c>
      <c r="BW35" s="72" t="str">
        <f>IFERROR(VLOOKUP(BV35,'.'!$AP$4:$BA$36,'.'!$AQ$4,FALSE),"")</f>
        <v/>
      </c>
      <c r="BX35" s="72" t="str">
        <f>IFERROR(VLOOKUP(BV35,'.'!$AP$4:$BA$36,'.'!$AR$4,FALSE),"")</f>
        <v/>
      </c>
      <c r="BY35" s="72" t="str">
        <f>IFERROR(VLOOKUP(BV35,'.'!$AP$4:$BA$36,'.'!$AS$4,FALSE),"")</f>
        <v/>
      </c>
      <c r="BZ35" s="72" t="str">
        <f>IFERROR(VLOOKUP(BV35,'.'!$AP$4:$BA$36,'.'!$AT$4,FALSE),"")</f>
        <v/>
      </c>
      <c r="CA35" s="72" t="str">
        <f>IFERROR(VLOOKUP(BV35,'.'!$AP$4:$BA$36,'.'!$AU$4,FALSE),"")</f>
        <v/>
      </c>
      <c r="CB35" s="72" t="str">
        <f>IFERROR(VLOOKUP(BV35,'.'!$AP$4:$BA$36,'.'!$AV$4,FALSE),"")</f>
        <v/>
      </c>
      <c r="CC35" s="72" t="str">
        <f>IFERROR(VLOOKUP(BV35,'.'!$AP$4:$BA$36,'.'!$AW$4,FALSE),"")</f>
        <v/>
      </c>
      <c r="CD35" s="72" t="str">
        <f>IFERROR(VLOOKUP(BV35,'.'!$AP$4:$BA$36,'.'!$AX$4,FALSE),"")</f>
        <v/>
      </c>
      <c r="CE35" s="72" t="str">
        <f>IFERROR(VLOOKUP(BV35,'.'!$AP$4:$BA$36,'.'!$AY$4,FALSE),"")</f>
        <v/>
      </c>
      <c r="CF35" s="72" t="str">
        <f>IFERROR(VLOOKUP(BV35,'.'!$AP$4:$BA$36,'.'!$AZ$4,FALSE),"")</f>
        <v/>
      </c>
      <c r="CG35" s="72" t="str">
        <f>IFERROR(VLOOKUP(BV35,'.'!$AP$4:$BA$36,'.'!$BA$4,FALSE),"")</f>
        <v/>
      </c>
    </row>
    <row r="36" spans="1:85" s="15" customFormat="1" ht="4.5" customHeight="1" x14ac:dyDescent="0.25">
      <c r="A36" s="44"/>
      <c r="B36" s="17"/>
      <c r="C36" s="17"/>
      <c r="D36" s="17"/>
      <c r="E36" s="17"/>
      <c r="F36" s="17"/>
      <c r="G36" s="45"/>
      <c r="H36" s="28"/>
      <c r="I36" s="28"/>
      <c r="J36" s="28"/>
      <c r="K36" s="28"/>
      <c r="L36" s="28"/>
      <c r="M36" s="25"/>
      <c r="N36" s="25"/>
      <c r="O36" s="25"/>
      <c r="P36" s="25"/>
      <c r="Q36" s="28"/>
      <c r="R36" s="46"/>
      <c r="S36" s="28"/>
      <c r="T36" s="28"/>
      <c r="U36" s="28"/>
      <c r="V36" s="28"/>
      <c r="W36" s="28"/>
      <c r="X36" s="28"/>
      <c r="Y36" s="28"/>
      <c r="Z36" s="45"/>
      <c r="AA36" s="45"/>
      <c r="AB36" s="47"/>
      <c r="AC36" s="47"/>
      <c r="AD36" s="47"/>
      <c r="AE36" s="47"/>
      <c r="AF36" s="47"/>
      <c r="AG36" s="48"/>
      <c r="AH36" s="48"/>
      <c r="AI36" s="48"/>
      <c r="AJ36" s="48"/>
      <c r="BA36" s="185"/>
      <c r="BB36" s="183"/>
      <c r="BC36" s="183"/>
      <c r="BD36" s="183"/>
      <c r="BF36" s="185"/>
      <c r="BG36" s="183"/>
      <c r="BH36" s="183"/>
      <c r="BI36" s="183"/>
      <c r="BK36" s="185"/>
      <c r="BL36" s="183"/>
      <c r="BM36" s="183"/>
      <c r="BN36" s="183"/>
      <c r="BP36" s="185"/>
      <c r="BQ36" s="183"/>
      <c r="BR36" s="183"/>
      <c r="BS36" s="183"/>
    </row>
    <row r="37" spans="1:85" s="15" customFormat="1" x14ac:dyDescent="0.25">
      <c r="A37" s="44"/>
      <c r="B37" s="17"/>
      <c r="C37" s="17"/>
      <c r="D37" s="17"/>
      <c r="E37" s="17"/>
      <c r="F37" s="17"/>
      <c r="G37" s="45"/>
      <c r="H37" s="28"/>
      <c r="I37" s="28"/>
      <c r="J37" s="28"/>
      <c r="K37" s="28"/>
      <c r="L37" s="28"/>
      <c r="M37" s="25"/>
      <c r="N37" s="25"/>
      <c r="O37" s="25"/>
      <c r="P37" s="25"/>
      <c r="Q37" s="28"/>
      <c r="R37" s="46"/>
      <c r="S37" s="28"/>
      <c r="T37" s="28"/>
      <c r="U37" s="28"/>
      <c r="V37" s="28"/>
      <c r="W37" s="28"/>
      <c r="X37" s="28"/>
      <c r="Y37" s="28"/>
      <c r="Z37" s="45"/>
      <c r="AA37" s="45"/>
      <c r="AB37" s="47"/>
      <c r="AC37" s="47"/>
      <c r="AD37" s="47"/>
      <c r="AE37" s="47"/>
      <c r="AF37" s="47"/>
      <c r="AG37" s="48"/>
      <c r="AH37" s="294" t="s">
        <v>525</v>
      </c>
      <c r="AI37" s="262"/>
      <c r="AJ37" s="262"/>
      <c r="AK37" s="262"/>
      <c r="AL37" s="262"/>
      <c r="AM37" s="262"/>
      <c r="AN37" s="262"/>
      <c r="AO37" s="262"/>
      <c r="AP37" s="262"/>
      <c r="AQ37" s="262"/>
      <c r="AR37" s="262"/>
      <c r="AS37" s="262"/>
      <c r="AT37" s="262"/>
      <c r="AU37" s="262"/>
      <c r="AV37" s="262"/>
      <c r="AW37" s="262"/>
      <c r="AX37" s="262"/>
      <c r="BA37" s="186"/>
      <c r="BB37" s="184"/>
      <c r="BC37" s="184"/>
      <c r="BD37" s="184"/>
      <c r="BF37" s="186"/>
      <c r="BG37" s="184"/>
      <c r="BH37" s="184"/>
      <c r="BI37" s="184"/>
      <c r="BK37" s="186"/>
      <c r="BL37" s="184"/>
      <c r="BM37" s="184"/>
      <c r="BN37" s="184"/>
      <c r="BP37" s="186"/>
      <c r="BQ37" s="184"/>
      <c r="BR37" s="184"/>
      <c r="BS37" s="184"/>
    </row>
    <row r="38" spans="1:85" s="15" customFormat="1" ht="19.5" customHeight="1" x14ac:dyDescent="0.25">
      <c r="A38" s="44"/>
      <c r="B38" s="17"/>
      <c r="C38" s="17"/>
      <c r="D38" s="17"/>
      <c r="E38" s="17"/>
      <c r="F38" s="17"/>
      <c r="G38" s="45"/>
      <c r="H38" s="28"/>
      <c r="I38" s="28"/>
      <c r="J38" s="28"/>
      <c r="K38" s="28"/>
      <c r="L38" s="28"/>
      <c r="M38" s="25"/>
      <c r="N38" s="25"/>
      <c r="O38" s="25"/>
      <c r="P38" s="25"/>
      <c r="Q38" s="28"/>
      <c r="R38" s="46"/>
      <c r="S38" s="28"/>
      <c r="T38" s="28"/>
      <c r="U38" s="28"/>
      <c r="V38" s="28"/>
      <c r="W38" s="28"/>
      <c r="X38" s="28"/>
      <c r="Y38" s="28"/>
      <c r="Z38" s="45"/>
      <c r="AA38" s="45"/>
      <c r="AB38" s="47"/>
      <c r="AC38" s="47"/>
      <c r="AD38" s="47"/>
      <c r="AE38" s="47"/>
      <c r="AF38" s="47"/>
      <c r="AG38" s="48"/>
      <c r="AH38" s="205" t="s">
        <v>348</v>
      </c>
      <c r="AI38" s="205"/>
      <c r="AJ38" s="206"/>
      <c r="AK38" s="205" t="s">
        <v>474</v>
      </c>
      <c r="AL38" s="205"/>
      <c r="AM38" s="206"/>
      <c r="AN38" s="265" t="s">
        <v>468</v>
      </c>
      <c r="AO38" s="265"/>
      <c r="AP38" s="265" t="s">
        <v>469</v>
      </c>
      <c r="AQ38" s="268"/>
      <c r="AR38" s="121"/>
      <c r="AS38" s="295" t="s">
        <v>477</v>
      </c>
      <c r="AT38" s="295"/>
      <c r="AU38" s="295"/>
      <c r="AV38" s="295"/>
      <c r="AW38" s="295"/>
      <c r="AX38" s="295"/>
      <c r="BA38" s="108"/>
      <c r="BB38" s="109"/>
      <c r="BC38" s="109"/>
      <c r="BD38" s="109"/>
      <c r="BF38" s="108"/>
      <c r="BG38" s="109"/>
      <c r="BH38" s="109"/>
      <c r="BI38" s="109"/>
      <c r="BK38" s="108"/>
      <c r="BL38" s="109"/>
      <c r="BM38" s="109"/>
      <c r="BN38" s="109"/>
      <c r="BP38" s="108"/>
      <c r="BQ38" s="109"/>
      <c r="BR38" s="109"/>
      <c r="BS38" s="109"/>
      <c r="BV38" s="215" t="s">
        <v>0</v>
      </c>
      <c r="BW38" s="177" t="s">
        <v>249</v>
      </c>
      <c r="BX38" s="177" t="s">
        <v>243</v>
      </c>
      <c r="BY38" s="177" t="s">
        <v>246</v>
      </c>
      <c r="BZ38" s="177" t="s">
        <v>247</v>
      </c>
      <c r="CA38" s="177" t="s">
        <v>248</v>
      </c>
      <c r="CB38" s="177" t="s">
        <v>339</v>
      </c>
      <c r="CC38" s="177" t="s">
        <v>342</v>
      </c>
      <c r="CD38" s="177" t="s">
        <v>340</v>
      </c>
      <c r="CE38" s="174" t="s">
        <v>341</v>
      </c>
      <c r="CF38" s="174" t="s">
        <v>344</v>
      </c>
      <c r="CG38" s="174" t="s">
        <v>345</v>
      </c>
    </row>
    <row r="39" spans="1:85" s="15" customFormat="1" ht="19.5" customHeight="1" thickBot="1" x14ac:dyDescent="0.3">
      <c r="A39" s="44"/>
      <c r="B39" s="17"/>
      <c r="C39" s="93"/>
      <c r="D39" s="17"/>
      <c r="E39" s="17"/>
      <c r="F39" s="17"/>
      <c r="G39" s="45"/>
      <c r="H39" s="28"/>
      <c r="I39" s="28"/>
      <c r="J39" s="28"/>
      <c r="K39" s="28"/>
      <c r="L39" s="93"/>
      <c r="M39" s="25"/>
      <c r="N39" s="25"/>
      <c r="O39" s="25"/>
      <c r="P39" s="25"/>
      <c r="Q39" s="28"/>
      <c r="R39" s="46"/>
      <c r="S39" s="28"/>
      <c r="U39" s="93"/>
      <c r="V39" s="28"/>
      <c r="W39" s="28"/>
      <c r="X39" s="28"/>
      <c r="Y39" s="28"/>
      <c r="Z39" s="45"/>
      <c r="AA39" s="45"/>
      <c r="AB39" s="47"/>
      <c r="AC39" s="93"/>
      <c r="AD39" s="47"/>
      <c r="AE39" s="47"/>
      <c r="AF39" s="47"/>
      <c r="AG39" s="48"/>
      <c r="AH39" s="207"/>
      <c r="AI39" s="207"/>
      <c r="AJ39" s="208"/>
      <c r="AK39" s="207"/>
      <c r="AL39" s="207"/>
      <c r="AM39" s="208"/>
      <c r="AN39" s="266"/>
      <c r="AO39" s="266"/>
      <c r="AP39" s="266"/>
      <c r="AQ39" s="269"/>
      <c r="AR39" s="120"/>
      <c r="AS39" s="296"/>
      <c r="AT39" s="296"/>
      <c r="AU39" s="296"/>
      <c r="AV39" s="296"/>
      <c r="AW39" s="296"/>
      <c r="AX39" s="296"/>
      <c r="BA39" s="108"/>
      <c r="BB39" s="109"/>
      <c r="BC39" s="109"/>
      <c r="BD39" s="109"/>
      <c r="BF39" s="108"/>
      <c r="BG39" s="109"/>
      <c r="BH39" s="109"/>
      <c r="BI39" s="109"/>
      <c r="BK39" s="108"/>
      <c r="BL39" s="109"/>
      <c r="BM39" s="109"/>
      <c r="BN39" s="109"/>
      <c r="BP39" s="108"/>
      <c r="BQ39" s="109"/>
      <c r="BR39" s="109"/>
      <c r="BS39" s="109"/>
      <c r="BV39" s="178"/>
      <c r="BW39" s="178"/>
      <c r="BX39" s="178"/>
      <c r="BY39" s="178"/>
      <c r="BZ39" s="178"/>
      <c r="CA39" s="178"/>
      <c r="CB39" s="178"/>
      <c r="CC39" s="178"/>
      <c r="CD39" s="178"/>
      <c r="CE39" s="175"/>
      <c r="CF39" s="175"/>
      <c r="CG39" s="175"/>
    </row>
    <row r="40" spans="1:85" s="15" customFormat="1" ht="19.5" customHeight="1" x14ac:dyDescent="0.25">
      <c r="A40" s="44"/>
      <c r="B40" s="17"/>
      <c r="C40" s="93"/>
      <c r="D40" s="17"/>
      <c r="E40" s="17"/>
      <c r="F40" s="17"/>
      <c r="G40" s="45"/>
      <c r="H40" s="28"/>
      <c r="I40" s="28"/>
      <c r="J40" s="28"/>
      <c r="K40" s="28"/>
      <c r="L40" s="93"/>
      <c r="M40" s="25"/>
      <c r="N40" s="25"/>
      <c r="O40" s="25"/>
      <c r="P40" s="25"/>
      <c r="Q40" s="28"/>
      <c r="R40" s="46"/>
      <c r="S40" s="28"/>
      <c r="U40" s="93"/>
      <c r="V40" s="28"/>
      <c r="W40" s="28"/>
      <c r="X40" s="28"/>
      <c r="Y40" s="28"/>
      <c r="Z40" s="45"/>
      <c r="AA40" s="45"/>
      <c r="AB40" s="47"/>
      <c r="AC40" s="93"/>
      <c r="AD40" s="47"/>
      <c r="AE40" s="47"/>
      <c r="AF40" s="47"/>
      <c r="AG40" s="48"/>
      <c r="AH40" s="209"/>
      <c r="AI40" s="209"/>
      <c r="AJ40" s="210"/>
      <c r="AK40" s="209"/>
      <c r="AL40" s="209"/>
      <c r="AM40" s="210"/>
      <c r="AN40" s="267"/>
      <c r="AO40" s="267"/>
      <c r="AP40" s="267"/>
      <c r="AQ40" s="270"/>
      <c r="AR40" s="120"/>
      <c r="AS40" s="297" t="s">
        <v>246</v>
      </c>
      <c r="AT40" s="298"/>
      <c r="AU40" s="299" t="s">
        <v>247</v>
      </c>
      <c r="AV40" s="300"/>
      <c r="AW40" s="299" t="s">
        <v>248</v>
      </c>
      <c r="AX40" s="301"/>
      <c r="BA40" s="108"/>
      <c r="BB40" s="109"/>
      <c r="BC40" s="109"/>
      <c r="BD40" s="109"/>
      <c r="BF40" s="108"/>
      <c r="BG40" s="109"/>
      <c r="BH40" s="109"/>
      <c r="BI40" s="109"/>
      <c r="BK40" s="108"/>
      <c r="BL40" s="109"/>
      <c r="BM40" s="109"/>
      <c r="BN40" s="109"/>
      <c r="BP40" s="108"/>
      <c r="BQ40" s="109"/>
      <c r="BR40" s="109"/>
      <c r="BS40" s="109"/>
      <c r="BV40" s="179"/>
      <c r="BW40" s="179"/>
      <c r="BX40" s="179"/>
      <c r="BY40" s="179"/>
      <c r="BZ40" s="179"/>
      <c r="CA40" s="179"/>
      <c r="CB40" s="179"/>
      <c r="CC40" s="179"/>
      <c r="CD40" s="179"/>
      <c r="CE40" s="176"/>
      <c r="CF40" s="176"/>
      <c r="CG40" s="176"/>
    </row>
    <row r="41" spans="1:85" s="15" customFormat="1" ht="19.5" customHeight="1" x14ac:dyDescent="0.25">
      <c r="A41" s="44"/>
      <c r="B41" s="17"/>
      <c r="C41" s="93"/>
      <c r="D41" s="17"/>
      <c r="E41" s="17"/>
      <c r="F41" s="17"/>
      <c r="G41" s="45"/>
      <c r="H41" s="28"/>
      <c r="I41" s="28"/>
      <c r="J41" s="28"/>
      <c r="K41" s="28"/>
      <c r="L41" s="93"/>
      <c r="M41" s="25"/>
      <c r="N41" s="25"/>
      <c r="O41" s="25"/>
      <c r="P41" s="25"/>
      <c r="Q41" s="28"/>
      <c r="R41" s="46"/>
      <c r="S41" s="28"/>
      <c r="U41" s="93"/>
      <c r="V41" s="28"/>
      <c r="W41" s="28"/>
      <c r="X41" s="28"/>
      <c r="Y41" s="28"/>
      <c r="Z41" s="45"/>
      <c r="AA41" s="45"/>
      <c r="AB41" s="47"/>
      <c r="AC41" s="93"/>
      <c r="AD41" s="47"/>
      <c r="AE41" s="47"/>
      <c r="AF41" s="47"/>
      <c r="AG41" s="48"/>
      <c r="AH41" s="282"/>
      <c r="AI41" s="155"/>
      <c r="AJ41" s="156"/>
      <c r="AK41" s="220"/>
      <c r="AL41" s="221"/>
      <c r="AM41" s="222"/>
      <c r="AN41" s="220"/>
      <c r="AO41" s="222"/>
      <c r="AP41" s="141" t="str">
        <f>IF(OR(AK41="",AN41=""),"",IF(ISNUMBER(AN41),BX41*AN41,""))</f>
        <v/>
      </c>
      <c r="AQ41" s="142"/>
      <c r="AR41" s="88"/>
      <c r="AS41" s="189"/>
      <c r="AT41" s="190"/>
      <c r="AU41" s="189"/>
      <c r="AV41" s="190"/>
      <c r="AW41" s="141" t="str">
        <f>IF(OR(AS41="",AU41="",AK41=""),"",BW41-AS41-AU41)</f>
        <v/>
      </c>
      <c r="AX41" s="142"/>
      <c r="BA41" s="108"/>
      <c r="BB41" s="109"/>
      <c r="BC41" s="109"/>
      <c r="BD41" s="109"/>
      <c r="BF41" s="108"/>
      <c r="BG41" s="109"/>
      <c r="BH41" s="109"/>
      <c r="BI41" s="109"/>
      <c r="BK41" s="108"/>
      <c r="BL41" s="109"/>
      <c r="BM41" s="109"/>
      <c r="BN41" s="109"/>
      <c r="BP41" s="108"/>
      <c r="BQ41" s="109"/>
      <c r="BR41" s="109"/>
      <c r="BS41" s="109"/>
      <c r="BV41" s="70" t="str">
        <f>IF(AK41="","",AK41)</f>
        <v/>
      </c>
      <c r="BW41" s="70" t="str">
        <f>IFERROR(VLOOKUP(BV41,'.'!$AP$4:$BA$36,'.'!$AQ$4,FALSE),"")</f>
        <v/>
      </c>
      <c r="BX41" s="70" t="str">
        <f>IFERROR(VLOOKUP(BV41,'.'!$AP$4:$BA$36,'.'!$AR$4,FALSE),"")</f>
        <v/>
      </c>
      <c r="BY41" s="70" t="str">
        <f>IFERROR(VLOOKUP(BV41,'.'!$AP$4:$BA$36,'.'!$AS$4,FALSE),"")</f>
        <v/>
      </c>
      <c r="BZ41" s="70" t="str">
        <f>IFERROR(VLOOKUP(BV41,'.'!$AP$4:$BA$36,'.'!$AT$4,FALSE),"")</f>
        <v/>
      </c>
      <c r="CA41" s="70" t="str">
        <f>IFERROR(VLOOKUP(BV41,'.'!$AP$4:$BA$36,'.'!$AU$4,FALSE),"")</f>
        <v/>
      </c>
      <c r="CB41" s="70" t="str">
        <f>IFERROR(VLOOKUP(BV41,'.'!$AP$4:$BA$36,'.'!$AV$4,FALSE),"")</f>
        <v/>
      </c>
      <c r="CC41" s="70" t="str">
        <f>IFERROR(VLOOKUP(BV41,'.'!$AP$4:$BA$36,'.'!$AW$4,FALSE),"")</f>
        <v/>
      </c>
      <c r="CD41" s="70" t="str">
        <f>IFERROR(VLOOKUP(BV41,'.'!$AP$4:$BA$36,'.'!$AX$4,FALSE),"")</f>
        <v/>
      </c>
      <c r="CE41" s="70" t="str">
        <f>IFERROR(VLOOKUP(BV41,'.'!$AP$4:$BA$36,'.'!$AY$4,FALSE),"")</f>
        <v/>
      </c>
      <c r="CF41" s="70" t="str">
        <f>IFERROR(VLOOKUP(BV41,'.'!$AP$4:$BA$36,'.'!$AZ$4,FALSE),"")</f>
        <v/>
      </c>
      <c r="CG41" s="70" t="str">
        <f>IFERROR(VLOOKUP(BV41,'.'!$AP$4:$BA$36,'.'!$BA$4,FALSE),"")</f>
        <v/>
      </c>
    </row>
    <row r="42" spans="1:85" s="15" customFormat="1" ht="19.5" customHeight="1" x14ac:dyDescent="0.25">
      <c r="A42" s="44"/>
      <c r="B42" s="17"/>
      <c r="C42" s="93"/>
      <c r="D42" s="17"/>
      <c r="E42" s="17"/>
      <c r="F42" s="17"/>
      <c r="G42" s="45"/>
      <c r="H42" s="28"/>
      <c r="I42" s="28"/>
      <c r="J42" s="28"/>
      <c r="K42" s="28"/>
      <c r="L42" s="93"/>
      <c r="M42" s="25"/>
      <c r="N42" s="25"/>
      <c r="O42" s="25"/>
      <c r="P42" s="25"/>
      <c r="Q42" s="28"/>
      <c r="R42" s="46"/>
      <c r="S42" s="28"/>
      <c r="U42" s="93"/>
      <c r="V42" s="28"/>
      <c r="W42" s="28"/>
      <c r="X42" s="28"/>
      <c r="Y42" s="28"/>
      <c r="Z42" s="45"/>
      <c r="AA42" s="45"/>
      <c r="AB42" s="47"/>
      <c r="AC42" s="93"/>
      <c r="AD42" s="47"/>
      <c r="AE42" s="47"/>
      <c r="AF42" s="47"/>
      <c r="AG42" s="48"/>
      <c r="AH42" s="154"/>
      <c r="AI42" s="155"/>
      <c r="AJ42" s="156"/>
      <c r="AK42" s="154"/>
      <c r="AL42" s="155"/>
      <c r="AM42" s="156"/>
      <c r="AN42" s="154"/>
      <c r="AO42" s="156"/>
      <c r="AP42" s="137" t="str">
        <f>IF(OR(AK42="",AN42=""),"",IF(ISNUMBER(AN42),BX42*AN42,""))</f>
        <v/>
      </c>
      <c r="AQ42" s="138"/>
      <c r="AR42" s="89"/>
      <c r="AS42" s="139"/>
      <c r="AT42" s="140"/>
      <c r="AU42" s="139"/>
      <c r="AV42" s="140"/>
      <c r="AW42" s="137" t="str">
        <f>IF(OR(AS42="",AU42="",AK42=""),"",BW42-AS42-AU42)</f>
        <v/>
      </c>
      <c r="AX42" s="138"/>
      <c r="BA42" s="108"/>
      <c r="BB42" s="109"/>
      <c r="BC42" s="109"/>
      <c r="BD42" s="109"/>
      <c r="BE42" s="112"/>
      <c r="BF42" s="108"/>
      <c r="BG42" s="109"/>
      <c r="BH42" s="109"/>
      <c r="BI42" s="109"/>
      <c r="BJ42" s="112"/>
      <c r="BK42" s="108"/>
      <c r="BL42" s="109"/>
      <c r="BM42" s="109"/>
      <c r="BN42" s="109"/>
      <c r="BO42" s="112"/>
      <c r="BP42" s="108"/>
      <c r="BQ42" s="109"/>
      <c r="BR42" s="109"/>
      <c r="BS42" s="109"/>
      <c r="BV42" s="71" t="str">
        <f>IF(AK42="","",AK42)</f>
        <v/>
      </c>
      <c r="BW42" s="71" t="str">
        <f>IFERROR(VLOOKUP(BV42,'.'!$AP$4:$BA$36,'.'!$AQ$4,FALSE),"")</f>
        <v/>
      </c>
      <c r="BX42" s="71" t="str">
        <f>IFERROR(VLOOKUP(BV42,'.'!$AP$4:$BA$36,'.'!$AR$4,FALSE),"")</f>
        <v/>
      </c>
      <c r="BY42" s="71" t="str">
        <f>IFERROR(VLOOKUP(BV42,'.'!$AP$4:$BA$36,'.'!$AS$4,FALSE),"")</f>
        <v/>
      </c>
      <c r="BZ42" s="71" t="str">
        <f>IFERROR(VLOOKUP(BV42,'.'!$AP$4:$BA$36,'.'!$AT$4,FALSE),"")</f>
        <v/>
      </c>
      <c r="CA42" s="71" t="str">
        <f>IFERROR(VLOOKUP(BV42,'.'!$AP$4:$BA$36,'.'!$AU$4,FALSE),"")</f>
        <v/>
      </c>
      <c r="CB42" s="71" t="str">
        <f>IFERROR(VLOOKUP(BV42,'.'!$AP$4:$BA$36,'.'!$AV$4,FALSE),"")</f>
        <v/>
      </c>
      <c r="CC42" s="71" t="str">
        <f>IFERROR(VLOOKUP(BV42,'.'!$AP$4:$BA$36,'.'!$AW$4,FALSE),"")</f>
        <v/>
      </c>
      <c r="CD42" s="71" t="str">
        <f>IFERROR(VLOOKUP(BV42,'.'!$AP$4:$BA$36,'.'!$AX$4,FALSE),"")</f>
        <v/>
      </c>
      <c r="CE42" s="71" t="str">
        <f>IFERROR(VLOOKUP(BV42,'.'!$AP$4:$BA$36,'.'!$AY$4,FALSE),"")</f>
        <v/>
      </c>
      <c r="CF42" s="71" t="str">
        <f>IFERROR(VLOOKUP(BV42,'.'!$AP$4:$BA$36,'.'!$AZ$4,FALSE),"")</f>
        <v/>
      </c>
      <c r="CG42" s="71" t="str">
        <f>IFERROR(VLOOKUP(BV42,'.'!$AP$4:$BA$36,'.'!$BA$4,FALSE),"")</f>
        <v/>
      </c>
    </row>
    <row r="43" spans="1:85" s="15" customFormat="1" ht="19.5" customHeight="1" x14ac:dyDescent="0.25">
      <c r="A43" s="44"/>
      <c r="B43" s="17"/>
      <c r="C43" s="93"/>
      <c r="D43" s="17"/>
      <c r="E43" s="17"/>
      <c r="F43" s="17"/>
      <c r="G43" s="45"/>
      <c r="H43" s="28"/>
      <c r="I43" s="28"/>
      <c r="J43" s="28"/>
      <c r="K43" s="28"/>
      <c r="L43" s="93"/>
      <c r="M43" s="25"/>
      <c r="N43" s="25"/>
      <c r="O43" s="25"/>
      <c r="P43" s="25"/>
      <c r="Q43" s="28"/>
      <c r="R43" s="46"/>
      <c r="S43" s="25"/>
      <c r="U43" s="93"/>
      <c r="V43" s="45"/>
      <c r="W43" s="45"/>
      <c r="X43" s="45"/>
      <c r="Y43" s="45"/>
      <c r="Z43" s="45"/>
      <c r="AA43" s="45"/>
      <c r="AB43" s="47"/>
      <c r="AC43" s="93"/>
      <c r="AD43" s="47"/>
      <c r="AE43" s="47"/>
      <c r="AF43" s="47"/>
      <c r="AG43" s="48"/>
      <c r="AH43" s="191"/>
      <c r="AI43" s="192"/>
      <c r="AJ43" s="193"/>
      <c r="AK43" s="191"/>
      <c r="AL43" s="192"/>
      <c r="AM43" s="193"/>
      <c r="AN43" s="191"/>
      <c r="AO43" s="193"/>
      <c r="AP43" s="194" t="str">
        <f>IF(OR(AK43="",AN43=""),"",IF(ISNUMBER(AN43),BX43*AN43,""))</f>
        <v/>
      </c>
      <c r="AQ43" s="195"/>
      <c r="AR43" s="95"/>
      <c r="AS43" s="187"/>
      <c r="AT43" s="188"/>
      <c r="AU43" s="187"/>
      <c r="AV43" s="188"/>
      <c r="AW43" s="194" t="str">
        <f>IF(OR(AS43="",AU43="",AK43=""),"",BW43-AS43-AU43)</f>
        <v/>
      </c>
      <c r="AX43" s="195"/>
      <c r="BA43" s="108"/>
      <c r="BB43" s="109"/>
      <c r="BC43" s="109"/>
      <c r="BD43" s="109"/>
      <c r="BF43" s="108"/>
      <c r="BG43" s="109"/>
      <c r="BH43" s="109"/>
      <c r="BI43" s="109"/>
      <c r="BK43" s="108"/>
      <c r="BL43" s="109"/>
      <c r="BM43" s="109"/>
      <c r="BN43" s="109"/>
      <c r="BP43" s="108"/>
      <c r="BQ43" s="109"/>
      <c r="BR43" s="109"/>
      <c r="BS43" s="109"/>
      <c r="BV43" s="72" t="str">
        <f>IF(AK43="","",AK43)</f>
        <v/>
      </c>
      <c r="BW43" s="72" t="str">
        <f>IFERROR(VLOOKUP(BV43,'.'!$AP$4:$BA$36,'.'!$AQ$4,FALSE),"")</f>
        <v/>
      </c>
      <c r="BX43" s="72" t="str">
        <f>IFERROR(VLOOKUP(BV43,'.'!$AP$4:$BA$36,'.'!$AR$4,FALSE),"")</f>
        <v/>
      </c>
      <c r="BY43" s="72" t="str">
        <f>IFERROR(VLOOKUP(BV43,'.'!$AP$4:$BA$36,'.'!$AS$4,FALSE),"")</f>
        <v/>
      </c>
      <c r="BZ43" s="72" t="str">
        <f>IFERROR(VLOOKUP(BV43,'.'!$AP$4:$BA$36,'.'!$AT$4,FALSE),"")</f>
        <v/>
      </c>
      <c r="CA43" s="72" t="str">
        <f>IFERROR(VLOOKUP(BV43,'.'!$AP$4:$BA$36,'.'!$AU$4,FALSE),"")</f>
        <v/>
      </c>
      <c r="CB43" s="72" t="str">
        <f>IFERROR(VLOOKUP(BV43,'.'!$AP$4:$BA$36,'.'!$AV$4,FALSE),"")</f>
        <v/>
      </c>
      <c r="CC43" s="72" t="str">
        <f>IFERROR(VLOOKUP(BV43,'.'!$AP$4:$BA$36,'.'!$AW$4,FALSE),"")</f>
        <v/>
      </c>
      <c r="CD43" s="72" t="str">
        <f>IFERROR(VLOOKUP(BV43,'.'!$AP$4:$BA$36,'.'!$AX$4,FALSE),"")</f>
        <v/>
      </c>
      <c r="CE43" s="72" t="str">
        <f>IFERROR(VLOOKUP(BV43,'.'!$AP$4:$BA$36,'.'!$AY$4,FALSE),"")</f>
        <v/>
      </c>
      <c r="CF43" s="72" t="str">
        <f>IFERROR(VLOOKUP(BV43,'.'!$AP$4:$BA$36,'.'!$AZ$4,FALSE),"")</f>
        <v/>
      </c>
      <c r="CG43" s="72" t="str">
        <f>IFERROR(VLOOKUP(BV43,'.'!$AP$4:$BA$36,'.'!$BA$4,FALSE),"")</f>
        <v/>
      </c>
    </row>
    <row r="44" spans="1:85" s="15" customFormat="1" ht="19.5" customHeight="1" thickBot="1" x14ac:dyDescent="0.3">
      <c r="A44" s="44"/>
      <c r="B44" s="17"/>
      <c r="C44" s="93"/>
      <c r="D44" s="17"/>
      <c r="E44" s="17"/>
      <c r="F44" s="17"/>
      <c r="G44" s="45"/>
      <c r="H44" s="28"/>
      <c r="I44" s="28"/>
      <c r="J44" s="28"/>
      <c r="K44" s="28"/>
      <c r="L44" s="93"/>
      <c r="M44" s="25"/>
      <c r="N44" s="25"/>
      <c r="O44" s="25"/>
      <c r="P44" s="25"/>
      <c r="Q44" s="28"/>
      <c r="R44" s="46"/>
      <c r="S44" s="25"/>
      <c r="U44" s="93"/>
      <c r="V44" s="45"/>
      <c r="W44" s="45"/>
      <c r="X44" s="45"/>
      <c r="Y44" s="45"/>
      <c r="Z44" s="45"/>
      <c r="AA44" s="45"/>
      <c r="AB44" s="47"/>
      <c r="AC44" s="93"/>
      <c r="AD44" s="47"/>
      <c r="AE44" s="47"/>
      <c r="AF44" s="47"/>
      <c r="AG44" s="48"/>
      <c r="AH44" s="196" t="s">
        <v>472</v>
      </c>
      <c r="AI44" s="196"/>
      <c r="AJ44" s="196"/>
      <c r="AK44" s="196"/>
      <c r="AL44" s="196"/>
      <c r="AM44" s="196"/>
      <c r="AN44" s="196"/>
      <c r="AO44" s="196"/>
      <c r="AP44" s="196"/>
      <c r="AQ44" s="196"/>
      <c r="AR44" s="197"/>
      <c r="AS44" s="198" t="str">
        <f>IF(SUM(AP41:AQ43)=0,"",SUM(AP41:AQ43))</f>
        <v/>
      </c>
      <c r="AT44" s="199"/>
      <c r="AU44" s="199"/>
      <c r="AV44" s="199"/>
      <c r="AW44" s="199"/>
      <c r="AX44" s="199"/>
      <c r="BA44" s="108"/>
      <c r="BB44" s="109"/>
      <c r="BC44" s="109"/>
      <c r="BD44" s="109"/>
      <c r="BF44" s="108"/>
      <c r="BG44" s="109"/>
      <c r="BH44" s="109"/>
      <c r="BI44" s="109"/>
      <c r="BK44" s="108"/>
      <c r="BL44" s="109"/>
      <c r="BM44" s="109"/>
      <c r="BN44" s="109"/>
      <c r="BP44" s="108"/>
      <c r="BQ44" s="109"/>
      <c r="BR44" s="109"/>
      <c r="BS44" s="109"/>
    </row>
    <row r="45" spans="1:85" s="15" customFormat="1" ht="19.5" customHeight="1" thickTop="1" thickBot="1" x14ac:dyDescent="0.3">
      <c r="A45" s="44"/>
      <c r="B45" s="17"/>
      <c r="C45" s="93"/>
      <c r="D45" s="17"/>
      <c r="E45" s="17"/>
      <c r="F45" s="17"/>
      <c r="G45" s="45"/>
      <c r="H45" s="28"/>
      <c r="I45" s="28"/>
      <c r="J45" s="28"/>
      <c r="K45" s="28"/>
      <c r="L45" s="93"/>
      <c r="M45" s="25"/>
      <c r="N45" s="25"/>
      <c r="O45" s="25"/>
      <c r="P45" s="25"/>
      <c r="Q45" s="28"/>
      <c r="R45" s="46"/>
      <c r="S45" s="25"/>
      <c r="U45" s="93"/>
      <c r="V45" s="45"/>
      <c r="W45" s="45"/>
      <c r="X45" s="45"/>
      <c r="Y45" s="45"/>
      <c r="Z45" s="45"/>
      <c r="AA45" s="45"/>
      <c r="AB45" s="47"/>
      <c r="AC45" s="93"/>
      <c r="AD45" s="47"/>
      <c r="AE45" s="47"/>
      <c r="AF45" s="47"/>
      <c r="AG45" s="48"/>
      <c r="AH45" s="200" t="s">
        <v>473</v>
      </c>
      <c r="AI45" s="200"/>
      <c r="AJ45" s="200"/>
      <c r="AK45" s="200"/>
      <c r="AL45" s="200"/>
      <c r="AM45" s="200"/>
      <c r="AN45" s="200"/>
      <c r="AO45" s="200"/>
      <c r="AP45" s="200"/>
      <c r="AQ45" s="200"/>
      <c r="AR45" s="201"/>
      <c r="AS45" s="203" t="str">
        <f>IF(COUNTA(AK41:AM43)=0,"",COUNTA(AK41:AM43))</f>
        <v/>
      </c>
      <c r="AT45" s="204"/>
      <c r="AU45" s="204"/>
      <c r="AV45" s="204"/>
      <c r="AW45" s="204"/>
      <c r="AX45" s="204"/>
      <c r="BA45" s="108"/>
      <c r="BB45" s="109"/>
      <c r="BC45" s="109"/>
      <c r="BD45" s="109"/>
      <c r="BF45" s="108"/>
      <c r="BG45" s="109"/>
      <c r="BH45" s="109"/>
      <c r="BI45" s="109"/>
      <c r="BK45" s="108"/>
      <c r="BL45" s="109"/>
      <c r="BM45" s="109"/>
      <c r="BN45" s="109"/>
      <c r="BP45" s="108"/>
      <c r="BQ45" s="109"/>
      <c r="BR45" s="109"/>
      <c r="BS45" s="109"/>
    </row>
    <row r="46" spans="1:85" s="15" customFormat="1" ht="19.5" customHeight="1" thickTop="1" x14ac:dyDescent="0.25">
      <c r="A46" s="44"/>
      <c r="B46" s="17"/>
      <c r="C46" s="93"/>
      <c r="D46" s="17"/>
      <c r="E46" s="17"/>
      <c r="F46" s="17"/>
      <c r="G46" s="45"/>
      <c r="H46" s="28"/>
      <c r="I46" s="28"/>
      <c r="J46" s="28"/>
      <c r="K46" s="28"/>
      <c r="L46" s="93"/>
      <c r="M46" s="25"/>
      <c r="N46" s="25"/>
      <c r="O46" s="25"/>
      <c r="P46" s="25"/>
      <c r="Q46" s="28"/>
      <c r="R46" s="46"/>
      <c r="S46" s="25"/>
      <c r="U46" s="93"/>
      <c r="V46" s="45"/>
      <c r="W46" s="45"/>
      <c r="X46" s="45"/>
      <c r="Y46" s="45"/>
      <c r="Z46" s="45"/>
      <c r="AA46" s="45"/>
      <c r="AB46" s="47"/>
      <c r="AC46" s="93"/>
      <c r="AD46" s="47"/>
      <c r="AE46" s="47"/>
      <c r="AF46" s="47"/>
      <c r="AG46" s="48"/>
      <c r="AH46" s="180" t="s">
        <v>478</v>
      </c>
      <c r="AI46" s="180"/>
      <c r="AJ46" s="180"/>
      <c r="AK46" s="180"/>
      <c r="AL46" s="180"/>
      <c r="AM46" s="180"/>
      <c r="AN46" s="180"/>
      <c r="AO46" s="180"/>
      <c r="AP46" s="180"/>
      <c r="AQ46" s="180"/>
      <c r="AR46" s="180"/>
      <c r="AS46" s="180"/>
      <c r="AT46" s="180"/>
      <c r="AU46" s="180"/>
      <c r="AV46" s="180"/>
      <c r="AW46" s="180"/>
      <c r="AX46" s="180"/>
      <c r="BA46" s="108"/>
      <c r="BB46" s="109"/>
      <c r="BC46" s="109"/>
      <c r="BD46" s="109"/>
      <c r="BF46" s="108"/>
      <c r="BG46" s="109"/>
      <c r="BH46" s="109"/>
      <c r="BI46" s="109"/>
      <c r="BK46" s="108"/>
      <c r="BL46" s="109"/>
      <c r="BM46" s="109"/>
      <c r="BN46" s="109"/>
      <c r="BP46" s="108"/>
      <c r="BQ46" s="109"/>
      <c r="BR46" s="109"/>
      <c r="BS46" s="109"/>
    </row>
    <row r="47" spans="1:85" s="15" customFormat="1" ht="19.5" customHeight="1" x14ac:dyDescent="0.25">
      <c r="A47" s="44"/>
      <c r="B47" s="17"/>
      <c r="C47" s="93"/>
      <c r="D47" s="17"/>
      <c r="E47" s="17"/>
      <c r="F47" s="17"/>
      <c r="G47" s="45"/>
      <c r="H47" s="28"/>
      <c r="I47" s="28"/>
      <c r="J47" s="28"/>
      <c r="K47" s="28"/>
      <c r="L47" s="93"/>
      <c r="M47" s="25"/>
      <c r="N47" s="25"/>
      <c r="O47" s="25"/>
      <c r="P47" s="25"/>
      <c r="Q47" s="28"/>
      <c r="R47" s="46"/>
      <c r="S47" s="25"/>
      <c r="U47" s="93"/>
      <c r="V47" s="45"/>
      <c r="W47" s="45"/>
      <c r="X47" s="45"/>
      <c r="Y47" s="45"/>
      <c r="Z47" s="45"/>
      <c r="AA47" s="45"/>
      <c r="AB47" s="47"/>
      <c r="AC47" s="93"/>
      <c r="AD47" s="47"/>
      <c r="AE47" s="47"/>
      <c r="AF47" s="47"/>
      <c r="AG47" s="48"/>
      <c r="AH47" s="181"/>
      <c r="AI47" s="181"/>
      <c r="AJ47" s="181"/>
      <c r="AK47" s="181"/>
      <c r="AL47" s="181"/>
      <c r="AM47" s="181"/>
      <c r="AN47" s="181"/>
      <c r="AO47" s="181"/>
      <c r="AP47" s="181"/>
      <c r="AQ47" s="181"/>
      <c r="AR47" s="181"/>
      <c r="AS47" s="181"/>
      <c r="AT47" s="181"/>
      <c r="AU47" s="181"/>
      <c r="AV47" s="181"/>
      <c r="AW47" s="181"/>
      <c r="AX47" s="181"/>
      <c r="BA47" s="108"/>
      <c r="BB47" s="109"/>
      <c r="BC47" s="109"/>
      <c r="BD47" s="109"/>
      <c r="BF47" s="108"/>
      <c r="BG47" s="109"/>
      <c r="BH47" s="109"/>
      <c r="BI47" s="109"/>
      <c r="BK47" s="108"/>
      <c r="BL47" s="109"/>
      <c r="BM47" s="109"/>
      <c r="BN47" s="109"/>
      <c r="BP47" s="108"/>
      <c r="BQ47" s="109"/>
      <c r="BR47" s="109"/>
      <c r="BS47" s="109"/>
    </row>
    <row r="48" spans="1:85" s="15" customFormat="1" ht="19.5" customHeight="1" x14ac:dyDescent="0.25">
      <c r="A48" s="44"/>
      <c r="B48" s="17"/>
      <c r="C48" s="93"/>
      <c r="D48" s="17"/>
      <c r="E48" s="17"/>
      <c r="F48" s="17"/>
      <c r="G48" s="45"/>
      <c r="H48" s="28"/>
      <c r="I48" s="28"/>
      <c r="J48" s="28"/>
      <c r="K48" s="28"/>
      <c r="L48" s="28"/>
      <c r="M48" s="25"/>
      <c r="N48" s="25"/>
      <c r="O48" s="25"/>
      <c r="P48" s="25"/>
      <c r="Q48" s="28"/>
      <c r="R48" s="46"/>
      <c r="S48" s="25"/>
      <c r="T48" s="25"/>
      <c r="U48" s="45"/>
      <c r="V48" s="45"/>
      <c r="W48" s="45"/>
      <c r="X48" s="45"/>
      <c r="Y48" s="45"/>
      <c r="Z48" s="45"/>
      <c r="AA48" s="45"/>
      <c r="AB48" s="47"/>
      <c r="AC48" s="47"/>
      <c r="AD48" s="47"/>
      <c r="AE48" s="47"/>
      <c r="AF48" s="47"/>
      <c r="AG48" s="48"/>
      <c r="AH48" s="181"/>
      <c r="AI48" s="181"/>
      <c r="AJ48" s="181"/>
      <c r="AK48" s="181"/>
      <c r="AL48" s="181"/>
      <c r="AM48" s="181"/>
      <c r="AN48" s="181"/>
      <c r="AO48" s="181"/>
      <c r="AP48" s="181"/>
      <c r="AQ48" s="181"/>
      <c r="AR48" s="181"/>
      <c r="AS48" s="181"/>
      <c r="AT48" s="181"/>
      <c r="AU48" s="181"/>
      <c r="AV48" s="181"/>
      <c r="AW48" s="181"/>
      <c r="AX48" s="181"/>
      <c r="BA48" s="110"/>
      <c r="BB48" s="111"/>
      <c r="BC48" s="111"/>
      <c r="BD48" s="111"/>
      <c r="BF48" s="110"/>
      <c r="BG48" s="111"/>
      <c r="BH48" s="111"/>
      <c r="BI48" s="111"/>
      <c r="BK48" s="110"/>
      <c r="BL48" s="111"/>
      <c r="BM48" s="111"/>
      <c r="BN48" s="111"/>
      <c r="BP48" s="110"/>
      <c r="BQ48" s="111"/>
      <c r="BR48" s="111"/>
      <c r="BS48" s="111"/>
    </row>
    <row r="49" spans="1:81" s="15" customFormat="1" ht="19.5" customHeight="1" x14ac:dyDescent="0.25">
      <c r="A49" s="44"/>
      <c r="B49" s="17"/>
      <c r="C49" s="17"/>
      <c r="D49" s="17"/>
      <c r="E49" s="17"/>
      <c r="F49" s="17"/>
      <c r="G49" s="45"/>
      <c r="H49" s="28"/>
      <c r="I49" s="28"/>
      <c r="J49" s="28"/>
      <c r="K49" s="28"/>
      <c r="L49" s="28"/>
      <c r="M49" s="25"/>
      <c r="N49" s="25"/>
      <c r="O49" s="25"/>
      <c r="P49" s="25"/>
      <c r="Q49" s="28"/>
      <c r="R49" s="46"/>
      <c r="S49" s="25"/>
      <c r="T49" s="25"/>
      <c r="U49" s="45"/>
      <c r="V49" s="45"/>
      <c r="W49" s="45"/>
      <c r="X49" s="45"/>
      <c r="Y49" s="45"/>
      <c r="Z49" s="45"/>
      <c r="AA49" s="45"/>
      <c r="AB49" s="47"/>
      <c r="AC49" s="47"/>
      <c r="AD49" s="47"/>
      <c r="AE49" s="47"/>
      <c r="AF49" s="47"/>
      <c r="AG49" s="48"/>
      <c r="AH49" s="182"/>
      <c r="AI49" s="182"/>
      <c r="AJ49" s="182"/>
      <c r="AK49" s="182"/>
      <c r="AL49" s="182"/>
      <c r="AM49" s="182"/>
      <c r="AN49" s="182"/>
      <c r="AO49" s="182"/>
      <c r="AP49" s="182"/>
      <c r="AQ49" s="182"/>
      <c r="AR49" s="182"/>
      <c r="AS49" s="182"/>
      <c r="AT49" s="182"/>
      <c r="AU49" s="182"/>
      <c r="AV49" s="182"/>
      <c r="AW49" s="182"/>
      <c r="AX49" s="182"/>
      <c r="BA49" s="202" t="s">
        <v>486</v>
      </c>
      <c r="BB49" s="202"/>
      <c r="BC49" s="202"/>
      <c r="BD49" s="202"/>
    </row>
    <row r="50" spans="1:81" s="15" customFormat="1" ht="15" customHeight="1" thickBot="1" x14ac:dyDescent="0.3">
      <c r="A50" s="157" t="s">
        <v>479</v>
      </c>
      <c r="B50" s="158"/>
      <c r="C50" s="158"/>
      <c r="D50" s="158"/>
      <c r="E50" s="158"/>
      <c r="F50" s="159"/>
      <c r="G50" s="159"/>
      <c r="H50" s="159"/>
      <c r="I50" s="159"/>
      <c r="J50" s="158"/>
      <c r="K50" s="159"/>
      <c r="L50" s="159"/>
      <c r="M50" s="159"/>
      <c r="N50" s="159"/>
      <c r="O50" s="159"/>
      <c r="P50" s="159"/>
      <c r="Q50" s="158"/>
      <c r="R50" s="159"/>
      <c r="S50" s="159"/>
      <c r="T50" s="159"/>
      <c r="U50" s="159"/>
      <c r="V50" s="159"/>
      <c r="W50" s="159"/>
      <c r="X50" s="159"/>
      <c r="Y50" s="159"/>
      <c r="Z50" s="159"/>
      <c r="AA50" s="159"/>
      <c r="AB50" s="159"/>
      <c r="AC50" s="159"/>
      <c r="AD50" s="159"/>
      <c r="AE50" s="159"/>
      <c r="AF50" s="159"/>
      <c r="AG50" s="159"/>
      <c r="AH50" s="159"/>
      <c r="AI50" s="159"/>
      <c r="AJ50" s="159"/>
      <c r="AK50" s="159"/>
      <c r="AL50" s="159"/>
      <c r="AM50" s="159"/>
      <c r="AN50" s="159"/>
      <c r="AO50" s="159"/>
      <c r="AP50" s="159"/>
      <c r="AQ50" s="159"/>
      <c r="AR50" s="159"/>
      <c r="AS50" s="159"/>
      <c r="AT50" s="159"/>
      <c r="AU50" s="159"/>
      <c r="AV50" s="159"/>
      <c r="AW50" s="159"/>
      <c r="AX50" s="160"/>
    </row>
    <row r="51" spans="1:81" s="15" customFormat="1" ht="30" customHeight="1" x14ac:dyDescent="0.25">
      <c r="A51" s="133" t="s">
        <v>8</v>
      </c>
      <c r="B51" s="133"/>
      <c r="C51" s="133"/>
      <c r="D51" s="133"/>
      <c r="E51" s="122"/>
      <c r="F51" s="133" t="s">
        <v>474</v>
      </c>
      <c r="G51" s="133"/>
      <c r="H51" s="133"/>
      <c r="I51" s="133"/>
      <c r="J51" s="122"/>
      <c r="K51" s="133" t="s">
        <v>480</v>
      </c>
      <c r="L51" s="133"/>
      <c r="M51" s="133"/>
      <c r="N51" s="133"/>
      <c r="O51" s="122"/>
      <c r="P51" s="133" t="s">
        <v>481</v>
      </c>
      <c r="Q51" s="133"/>
      <c r="R51" s="133"/>
      <c r="S51" s="153"/>
      <c r="T51" s="170" t="s">
        <v>482</v>
      </c>
      <c r="U51" s="133"/>
      <c r="V51" s="133"/>
      <c r="W51" s="153"/>
      <c r="X51" s="170" t="s">
        <v>483</v>
      </c>
      <c r="Y51" s="133"/>
      <c r="Z51" s="133"/>
      <c r="AA51" s="133"/>
      <c r="AB51" s="74"/>
      <c r="AC51" s="285" t="s">
        <v>484</v>
      </c>
      <c r="AD51" s="285"/>
      <c r="AE51" s="285"/>
      <c r="AF51" s="285"/>
      <c r="AG51" s="285"/>
      <c r="AH51" s="285"/>
      <c r="AI51" s="285"/>
      <c r="AJ51" s="285"/>
      <c r="AK51" s="285"/>
      <c r="AL51" s="285"/>
      <c r="AM51" s="289"/>
      <c r="AN51" s="268" t="s">
        <v>485</v>
      </c>
      <c r="AO51" s="285"/>
      <c r="AP51" s="285"/>
      <c r="AQ51" s="285"/>
      <c r="AR51" s="285"/>
      <c r="AS51" s="285"/>
      <c r="AT51" s="285"/>
      <c r="AU51" s="285"/>
      <c r="AV51" s="285"/>
      <c r="AW51" s="285"/>
      <c r="AX51" s="285"/>
      <c r="BV51" s="50" t="s">
        <v>8</v>
      </c>
      <c r="BW51" s="42" t="s">
        <v>229</v>
      </c>
      <c r="BX51" s="42" t="s">
        <v>237</v>
      </c>
      <c r="BY51" s="42" t="s">
        <v>232</v>
      </c>
      <c r="BZ51" s="42" t="s">
        <v>25</v>
      </c>
      <c r="CA51" s="42" t="s">
        <v>233</v>
      </c>
      <c r="CB51" s="41" t="s">
        <v>238</v>
      </c>
      <c r="CC51" s="41" t="s">
        <v>239</v>
      </c>
    </row>
    <row r="52" spans="1:81" s="39" customFormat="1" ht="20.100000000000001" customHeight="1" x14ac:dyDescent="0.25">
      <c r="A52" s="164"/>
      <c r="B52" s="165"/>
      <c r="C52" s="165"/>
      <c r="D52" s="166"/>
      <c r="E52" s="58"/>
      <c r="F52" s="164"/>
      <c r="G52" s="165"/>
      <c r="H52" s="165"/>
      <c r="I52" s="166"/>
      <c r="J52" s="58"/>
      <c r="K52" s="164"/>
      <c r="L52" s="165"/>
      <c r="M52" s="165"/>
      <c r="N52" s="166"/>
      <c r="O52" s="58"/>
      <c r="P52" s="167" t="str">
        <f>$BX52</f>
        <v/>
      </c>
      <c r="Q52" s="168"/>
      <c r="R52" s="168"/>
      <c r="S52" s="169"/>
      <c r="T52" s="130" t="str">
        <f>IF(A52="STÜBÜ","-",IF(ISNUMBER($K52),$K52*2.5,""))</f>
        <v/>
      </c>
      <c r="U52" s="131"/>
      <c r="V52" s="131"/>
      <c r="W52" s="132"/>
      <c r="X52" s="171" t="str">
        <f>$BY52</f>
        <v/>
      </c>
      <c r="Y52" s="172"/>
      <c r="Z52" s="172"/>
      <c r="AA52" s="173"/>
      <c r="AC52" s="288"/>
      <c r="AD52" s="288"/>
      <c r="AE52" s="288"/>
      <c r="AF52" s="288"/>
      <c r="AG52" s="288"/>
      <c r="AH52" s="288"/>
      <c r="AI52" s="288"/>
      <c r="AJ52" s="288"/>
      <c r="AK52" s="288"/>
      <c r="AL52" s="288"/>
      <c r="AM52" s="288"/>
      <c r="AN52" s="284" t="str">
        <f>IF(ISBLANK($AC52),"",CONCATENATE($CB52," pce (",$CC52," sachets de 200 pièces)"))</f>
        <v/>
      </c>
      <c r="AO52" s="284"/>
      <c r="AP52" s="284"/>
      <c r="AQ52" s="284"/>
      <c r="AR52" s="284"/>
      <c r="AS52" s="284"/>
      <c r="AT52" s="284"/>
      <c r="AU52" s="284"/>
      <c r="AV52" s="284"/>
      <c r="AW52" s="284"/>
      <c r="AX52" s="284"/>
      <c r="BV52" s="51" t="e">
        <f>INDEX('.'!$Z$3:$AA$8,MATCH($A52,'.'!$Z$3:$Z$8,0),2)</f>
        <v>#N/A</v>
      </c>
      <c r="BW52" s="51" t="str">
        <f>IF(ISBLANK($F52),"",INDEX('.'!$AC$3:$AI$298,MATCH($F52,'.'!$AC$3:$AC$298,0),2))</f>
        <v/>
      </c>
      <c r="BX52" s="51" t="str">
        <f>IF(ISBLANK($F52),"",INDEX('.'!$AC$3:$AI$298,MATCH($F52,'.'!$AC$3:$AC$298,0),4))</f>
        <v/>
      </c>
      <c r="BY52" s="51" t="str">
        <f>IF(ISBLANK($F52),"",INDEX('.'!$AC$3:$AI$298,MATCH($F52,'.'!$AC$3:$AC$298,0),5))</f>
        <v/>
      </c>
      <c r="BZ52" s="51" t="str">
        <f>IF(ISBLANK($F52),"",INDEX('.'!$AC$3:$AI$298,MATCH($F52,'.'!$AC$3:$AC$298,0),6))</f>
        <v/>
      </c>
      <c r="CA52" s="51" t="str">
        <f>IF(ISBLANK($F52),"",INDEX('.'!$AC$3:$AI$298,MATCH($F52,'.'!$AC$3:$AC$298,0),7))</f>
        <v/>
      </c>
      <c r="CB52" s="51" t="e">
        <f>CA52*K52</f>
        <v>#VALUE!</v>
      </c>
      <c r="CC52" s="51" t="e">
        <f>ROUNDUP($CB52/200,0)</f>
        <v>#VALUE!</v>
      </c>
    </row>
    <row r="53" spans="1:81" s="39" customFormat="1" ht="20.100000000000001" customHeight="1" x14ac:dyDescent="0.25">
      <c r="A53" s="161"/>
      <c r="B53" s="162"/>
      <c r="C53" s="162"/>
      <c r="D53" s="163"/>
      <c r="E53" s="58"/>
      <c r="F53" s="161"/>
      <c r="G53" s="162"/>
      <c r="H53" s="162"/>
      <c r="I53" s="163"/>
      <c r="J53" s="58"/>
      <c r="K53" s="161"/>
      <c r="L53" s="162"/>
      <c r="M53" s="162"/>
      <c r="N53" s="163"/>
      <c r="O53" s="58"/>
      <c r="P53" s="236" t="str">
        <f>$BX53</f>
        <v/>
      </c>
      <c r="Q53" s="237"/>
      <c r="R53" s="237"/>
      <c r="S53" s="238"/>
      <c r="T53" s="239" t="str">
        <f t="shared" ref="T53:T56" si="2">IF(A53="STÜBÜ","-",IF(ISNUMBER($K53),$K53*2.5,""))</f>
        <v/>
      </c>
      <c r="U53" s="240"/>
      <c r="V53" s="240"/>
      <c r="W53" s="241"/>
      <c r="X53" s="242" t="str">
        <f>$BY53</f>
        <v/>
      </c>
      <c r="Y53" s="243"/>
      <c r="Z53" s="243"/>
      <c r="AA53" s="244"/>
      <c r="AC53" s="287"/>
      <c r="AD53" s="287"/>
      <c r="AE53" s="287"/>
      <c r="AF53" s="287"/>
      <c r="AG53" s="287"/>
      <c r="AH53" s="287"/>
      <c r="AI53" s="287"/>
      <c r="AJ53" s="287"/>
      <c r="AK53" s="287"/>
      <c r="AL53" s="287"/>
      <c r="AM53" s="287"/>
      <c r="AN53" s="281" t="str">
        <f t="shared" ref="AN53:AN56" si="3">IF(ISBLANK($AC53),"",CONCATENATE($CB53," pce (",$CC53," sachets de 200 pièces)"))</f>
        <v/>
      </c>
      <c r="AO53" s="281"/>
      <c r="AP53" s="281"/>
      <c r="AQ53" s="281"/>
      <c r="AR53" s="281"/>
      <c r="AS53" s="281"/>
      <c r="AT53" s="281"/>
      <c r="AU53" s="281"/>
      <c r="AV53" s="281"/>
      <c r="AW53" s="281"/>
      <c r="AX53" s="281"/>
      <c r="BV53" s="56" t="e">
        <f>INDEX('.'!$Z$3:$AA$8,MATCH($A53,'.'!$Z$3:$Z$8,0),2)</f>
        <v>#N/A</v>
      </c>
      <c r="BW53" s="56" t="str">
        <f>IF(ISBLANK($F53),"",INDEX('.'!$AC$3:$AI$298,MATCH($F53,'.'!$AC$3:$AC$298,0),2))</f>
        <v/>
      </c>
      <c r="BX53" s="56" t="str">
        <f>IF(ISBLANK($F53),"",INDEX('.'!$AC$3:$AI$298,MATCH($F53,'.'!$AC$3:$AC$298,0),4))</f>
        <v/>
      </c>
      <c r="BY53" s="56" t="str">
        <f>IF(ISBLANK($F53),"",INDEX('.'!$AC$3:$AI$298,MATCH($F53,'.'!$AC$3:$AC$298,0),5))</f>
        <v/>
      </c>
      <c r="BZ53" s="56" t="str">
        <f>IF(ISBLANK($F53),"",INDEX('.'!$AC$3:$AI$298,MATCH($F53,'.'!$AC$3:$AC$298,0),6))</f>
        <v/>
      </c>
      <c r="CA53" s="56" t="str">
        <f>IF(ISBLANK($F53),"",INDEX('.'!$AC$3:$AI$298,MATCH($F53,'.'!$AC$3:$AC$298,0),7))</f>
        <v/>
      </c>
      <c r="CB53" s="56" t="e">
        <f>CA53*K53</f>
        <v>#VALUE!</v>
      </c>
      <c r="CC53" s="56" t="e">
        <f t="shared" ref="CC53:CC56" si="4">ROUNDUP($CB53/200,0)</f>
        <v>#VALUE!</v>
      </c>
    </row>
    <row r="54" spans="1:81" s="39" customFormat="1" ht="20.100000000000001" customHeight="1" x14ac:dyDescent="0.25">
      <c r="A54" s="161"/>
      <c r="B54" s="162"/>
      <c r="C54" s="162"/>
      <c r="D54" s="163"/>
      <c r="E54" s="58"/>
      <c r="F54" s="161"/>
      <c r="G54" s="162"/>
      <c r="H54" s="162"/>
      <c r="I54" s="163"/>
      <c r="J54" s="58"/>
      <c r="K54" s="161"/>
      <c r="L54" s="162"/>
      <c r="M54" s="162"/>
      <c r="N54" s="163"/>
      <c r="O54" s="58"/>
      <c r="P54" s="236" t="str">
        <f>$BX54</f>
        <v/>
      </c>
      <c r="Q54" s="237"/>
      <c r="R54" s="237"/>
      <c r="S54" s="238"/>
      <c r="T54" s="239" t="str">
        <f t="shared" si="2"/>
        <v/>
      </c>
      <c r="U54" s="240"/>
      <c r="V54" s="240"/>
      <c r="W54" s="241"/>
      <c r="X54" s="242" t="str">
        <f>$BY54</f>
        <v/>
      </c>
      <c r="Y54" s="243"/>
      <c r="Z54" s="243"/>
      <c r="AA54" s="244"/>
      <c r="AC54" s="287"/>
      <c r="AD54" s="287"/>
      <c r="AE54" s="287"/>
      <c r="AF54" s="287"/>
      <c r="AG54" s="287"/>
      <c r="AH54" s="287"/>
      <c r="AI54" s="287"/>
      <c r="AJ54" s="287"/>
      <c r="AK54" s="287"/>
      <c r="AL54" s="287"/>
      <c r="AM54" s="287"/>
      <c r="AN54" s="281" t="str">
        <f t="shared" si="3"/>
        <v/>
      </c>
      <c r="AO54" s="281"/>
      <c r="AP54" s="281"/>
      <c r="AQ54" s="281"/>
      <c r="AR54" s="281"/>
      <c r="AS54" s="281"/>
      <c r="AT54" s="281"/>
      <c r="AU54" s="281"/>
      <c r="AV54" s="281"/>
      <c r="AW54" s="281"/>
      <c r="AX54" s="281"/>
      <c r="BV54" s="56" t="e">
        <f>INDEX('.'!$Z$3:$AA$8,MATCH($A54,'.'!$Z$3:$Z$8,0),2)</f>
        <v>#N/A</v>
      </c>
      <c r="BW54" s="56" t="str">
        <f>IF(ISBLANK($F54),"",INDEX('.'!$AC$3:$AI$298,MATCH($F54,'.'!$AC$3:$AC$298,0),2))</f>
        <v/>
      </c>
      <c r="BX54" s="56" t="str">
        <f>IF(ISBLANK($F54),"",INDEX('.'!$AC$3:$AI$298,MATCH($F54,'.'!$AC$3:$AC$298,0),4))</f>
        <v/>
      </c>
      <c r="BY54" s="56" t="str">
        <f>IF(ISBLANK($F54),"",INDEX('.'!$AC$3:$AI$298,MATCH($F54,'.'!$AC$3:$AC$298,0),5))</f>
        <v/>
      </c>
      <c r="BZ54" s="56" t="str">
        <f>IF(ISBLANK($F54),"",INDEX('.'!$AC$3:$AI$298,MATCH($F54,'.'!$AC$3:$AC$298,0),6))</f>
        <v/>
      </c>
      <c r="CA54" s="56" t="str">
        <f>IF(ISBLANK($F54),"",INDEX('.'!$AC$3:$AI$298,MATCH($F54,'.'!$AC$3:$AC$298,0),7))</f>
        <v/>
      </c>
      <c r="CB54" s="56" t="e">
        <f>CA54*K54</f>
        <v>#VALUE!</v>
      </c>
      <c r="CC54" s="56" t="e">
        <f t="shared" si="4"/>
        <v>#VALUE!</v>
      </c>
    </row>
    <row r="55" spans="1:81" s="39" customFormat="1" ht="20.100000000000001" customHeight="1" x14ac:dyDescent="0.25">
      <c r="A55" s="161"/>
      <c r="B55" s="162"/>
      <c r="C55" s="162"/>
      <c r="D55" s="163"/>
      <c r="E55" s="58"/>
      <c r="F55" s="161"/>
      <c r="G55" s="162"/>
      <c r="H55" s="162"/>
      <c r="I55" s="163"/>
      <c r="J55" s="58"/>
      <c r="K55" s="161"/>
      <c r="L55" s="162"/>
      <c r="M55" s="162"/>
      <c r="N55" s="163"/>
      <c r="O55" s="58"/>
      <c r="P55" s="236" t="str">
        <f>$BX55</f>
        <v/>
      </c>
      <c r="Q55" s="237"/>
      <c r="R55" s="237"/>
      <c r="S55" s="238"/>
      <c r="T55" s="239" t="str">
        <f t="shared" si="2"/>
        <v/>
      </c>
      <c r="U55" s="240"/>
      <c r="V55" s="240"/>
      <c r="W55" s="241"/>
      <c r="X55" s="242" t="str">
        <f>$BY55</f>
        <v/>
      </c>
      <c r="Y55" s="243"/>
      <c r="Z55" s="243"/>
      <c r="AA55" s="244"/>
      <c r="AC55" s="287"/>
      <c r="AD55" s="287"/>
      <c r="AE55" s="287"/>
      <c r="AF55" s="287"/>
      <c r="AG55" s="287"/>
      <c r="AH55" s="287"/>
      <c r="AI55" s="287"/>
      <c r="AJ55" s="287"/>
      <c r="AK55" s="287"/>
      <c r="AL55" s="287"/>
      <c r="AM55" s="287"/>
      <c r="AN55" s="281" t="str">
        <f t="shared" si="3"/>
        <v/>
      </c>
      <c r="AO55" s="281"/>
      <c r="AP55" s="281"/>
      <c r="AQ55" s="281"/>
      <c r="AR55" s="281"/>
      <c r="AS55" s="281"/>
      <c r="AT55" s="281"/>
      <c r="AU55" s="281"/>
      <c r="AV55" s="281"/>
      <c r="AW55" s="281"/>
      <c r="AX55" s="281"/>
      <c r="BV55" s="56" t="e">
        <f>INDEX('.'!$Z$3:$AA$8,MATCH($A55,'.'!$Z$3:$Z$8,0),2)</f>
        <v>#N/A</v>
      </c>
      <c r="BW55" s="56" t="str">
        <f>IF(ISBLANK($F55),"",INDEX('.'!$AC$3:$AI$298,MATCH($F55,'.'!$AC$3:$AC$298,0),2))</f>
        <v/>
      </c>
      <c r="BX55" s="56" t="str">
        <f>IF(ISBLANK($F55),"",INDEX('.'!$AC$3:$AI$298,MATCH($F55,'.'!$AC$3:$AC$298,0),4))</f>
        <v/>
      </c>
      <c r="BY55" s="56" t="str">
        <f>IF(ISBLANK($F55),"",INDEX('.'!$AC$3:$AI$298,MATCH($F55,'.'!$AC$3:$AC$298,0),5))</f>
        <v/>
      </c>
      <c r="BZ55" s="56" t="str">
        <f>IF(ISBLANK($F55),"",INDEX('.'!$AC$3:$AI$298,MATCH($F55,'.'!$AC$3:$AC$298,0),6))</f>
        <v/>
      </c>
      <c r="CA55" s="56" t="str">
        <f>IF(ISBLANK($F55),"",INDEX('.'!$AC$3:$AI$298,MATCH($F55,'.'!$AC$3:$AC$298,0),7))</f>
        <v/>
      </c>
      <c r="CB55" s="56" t="e">
        <f>CA55*K55</f>
        <v>#VALUE!</v>
      </c>
      <c r="CC55" s="56" t="e">
        <f t="shared" si="4"/>
        <v>#VALUE!</v>
      </c>
    </row>
    <row r="56" spans="1:81" s="39" customFormat="1" ht="20.100000000000001" customHeight="1" x14ac:dyDescent="0.25">
      <c r="A56" s="134"/>
      <c r="B56" s="135"/>
      <c r="C56" s="135"/>
      <c r="D56" s="136"/>
      <c r="E56" s="58"/>
      <c r="F56" s="134"/>
      <c r="G56" s="135"/>
      <c r="H56" s="135"/>
      <c r="I56" s="136"/>
      <c r="J56" s="58"/>
      <c r="K56" s="134"/>
      <c r="L56" s="135"/>
      <c r="M56" s="135"/>
      <c r="N56" s="136"/>
      <c r="O56" s="58"/>
      <c r="P56" s="274" t="str">
        <f>$BX56</f>
        <v/>
      </c>
      <c r="Q56" s="275"/>
      <c r="R56" s="275"/>
      <c r="S56" s="276"/>
      <c r="T56" s="271" t="str">
        <f t="shared" si="2"/>
        <v/>
      </c>
      <c r="U56" s="272"/>
      <c r="V56" s="272"/>
      <c r="W56" s="273"/>
      <c r="X56" s="278" t="str">
        <f>$BY56</f>
        <v/>
      </c>
      <c r="Y56" s="279"/>
      <c r="Z56" s="279"/>
      <c r="AA56" s="280"/>
      <c r="AC56" s="286"/>
      <c r="AD56" s="286"/>
      <c r="AE56" s="286"/>
      <c r="AF56" s="286"/>
      <c r="AG56" s="286"/>
      <c r="AH56" s="286"/>
      <c r="AI56" s="286"/>
      <c r="AJ56" s="286"/>
      <c r="AK56" s="286"/>
      <c r="AL56" s="286"/>
      <c r="AM56" s="286"/>
      <c r="AN56" s="283" t="str">
        <f t="shared" si="3"/>
        <v/>
      </c>
      <c r="AO56" s="283"/>
      <c r="AP56" s="283"/>
      <c r="AQ56" s="283"/>
      <c r="AR56" s="283"/>
      <c r="AS56" s="283"/>
      <c r="AT56" s="283"/>
      <c r="AU56" s="283"/>
      <c r="AV56" s="283"/>
      <c r="AW56" s="283"/>
      <c r="AX56" s="283"/>
      <c r="BV56" s="57" t="e">
        <f>INDEX('.'!$Z$3:$AA$8,MATCH($A56,'.'!$Z$3:$Z$8,0),2)</f>
        <v>#N/A</v>
      </c>
      <c r="BW56" s="57" t="str">
        <f>IF(ISBLANK($F56),"",INDEX('.'!$AC$3:$AI$298,MATCH($F56,'.'!$AC$3:$AC$298,0),2))</f>
        <v/>
      </c>
      <c r="BX56" s="57" t="str">
        <f>IF(ISBLANK($F56),"",INDEX('.'!$AC$3:$AI$298,MATCH($F56,'.'!$AC$3:$AC$298,0),4))</f>
        <v/>
      </c>
      <c r="BY56" s="57" t="str">
        <f>IF(ISBLANK($F56),"",INDEX('.'!$AC$3:$AI$298,MATCH($F56,'.'!$AC$3:$AC$298,0),5))</f>
        <v/>
      </c>
      <c r="BZ56" s="57" t="str">
        <f>IF(ISBLANK($F56),"",INDEX('.'!$AC$3:$AI$298,MATCH($F56,'.'!$AC$3:$AC$298,0),6))</f>
        <v/>
      </c>
      <c r="CA56" s="57" t="str">
        <f>IF(ISBLANK($F56),"",INDEX('.'!$AC$3:$AI$298,MATCH($F56,'.'!$AC$3:$AC$298,0),7))</f>
        <v/>
      </c>
      <c r="CB56" s="57" t="e">
        <f>CA56*K56</f>
        <v>#VALUE!</v>
      </c>
      <c r="CC56" s="57" t="e">
        <f t="shared" si="4"/>
        <v>#VALUE!</v>
      </c>
    </row>
    <row r="57" spans="1:81" ht="19.5" customHeight="1" x14ac:dyDescent="0.25">
      <c r="A57" s="123" t="s">
        <v>486</v>
      </c>
      <c r="B57" s="14"/>
      <c r="C57" s="14"/>
      <c r="D57" s="14"/>
      <c r="E57" s="14"/>
      <c r="F57" s="14"/>
      <c r="G57" s="36"/>
      <c r="H57" s="38"/>
      <c r="I57" s="38"/>
      <c r="J57" s="28"/>
      <c r="K57" s="230"/>
      <c r="L57" s="230"/>
      <c r="M57" s="230"/>
      <c r="N57" s="230"/>
      <c r="O57" s="28"/>
      <c r="P57" s="152"/>
      <c r="Q57" s="152"/>
      <c r="R57" s="152"/>
      <c r="S57" s="152"/>
      <c r="T57" s="152"/>
      <c r="U57" s="152"/>
      <c r="V57" s="152"/>
      <c r="W57" s="152"/>
      <c r="X57" s="152"/>
      <c r="Y57" s="152"/>
      <c r="Z57" s="152"/>
      <c r="AA57" s="152"/>
      <c r="AB57" s="28"/>
      <c r="AC57" s="90"/>
      <c r="AD57" s="90"/>
      <c r="AE57" s="90"/>
      <c r="AF57" s="90"/>
      <c r="AG57" s="90"/>
      <c r="AH57" s="90"/>
      <c r="AI57" s="90"/>
      <c r="AJ57" s="90"/>
      <c r="AK57" s="90"/>
      <c r="AL57" s="90"/>
      <c r="AM57" s="90"/>
      <c r="AN57" s="90"/>
      <c r="AO57" s="90"/>
      <c r="AP57" s="90"/>
      <c r="AQ57" s="90"/>
      <c r="AR57" s="90"/>
      <c r="AS57" s="90"/>
      <c r="AT57" s="90"/>
      <c r="AU57" s="90"/>
      <c r="AV57" s="90"/>
      <c r="AW57" s="90"/>
      <c r="AX57" s="90"/>
      <c r="BA57" s="39"/>
      <c r="BB57" s="39"/>
      <c r="BC57" s="39"/>
      <c r="BD57" s="39"/>
      <c r="BE57" s="39"/>
      <c r="BF57" s="39"/>
      <c r="BG57" s="39"/>
      <c r="BH57" s="39"/>
      <c r="BI57" s="39"/>
      <c r="BJ57" s="39"/>
      <c r="BK57" s="39"/>
      <c r="BL57" s="39"/>
      <c r="BM57" s="39"/>
      <c r="BN57" s="39"/>
      <c r="BO57" s="39"/>
      <c r="BP57" s="39"/>
      <c r="BQ57" s="39"/>
      <c r="BR57" s="39"/>
      <c r="BS57" s="39"/>
    </row>
    <row r="58" spans="1:81" ht="10.5" customHeight="1" x14ac:dyDescent="0.25">
      <c r="A58" s="10"/>
      <c r="B58" s="10"/>
      <c r="C58" s="10"/>
      <c r="D58" s="10"/>
      <c r="E58" s="10"/>
      <c r="F58" s="10"/>
      <c r="G58" s="6"/>
      <c r="H58" s="11"/>
      <c r="I58" s="11"/>
      <c r="J58" s="7"/>
      <c r="K58" s="7"/>
      <c r="L58" s="6"/>
      <c r="M58" s="11"/>
      <c r="N58" s="11"/>
      <c r="O58" s="12"/>
      <c r="P58" s="12"/>
      <c r="Q58" s="6"/>
      <c r="R58" s="11"/>
      <c r="S58" s="13"/>
      <c r="T58" s="13"/>
      <c r="U58" s="6"/>
      <c r="V58" s="13"/>
      <c r="W58" s="13"/>
      <c r="X58" s="13"/>
      <c r="Y58" s="11"/>
      <c r="Z58" s="11"/>
      <c r="AA58" s="11"/>
      <c r="AB58" s="11"/>
      <c r="AC58" s="11"/>
      <c r="AD58" s="11"/>
      <c r="AE58" s="11"/>
      <c r="AF58" s="11"/>
      <c r="AG58" s="11"/>
      <c r="AH58" s="11"/>
      <c r="AI58" s="11"/>
      <c r="AJ58" s="11"/>
      <c r="AK58" s="11"/>
      <c r="AL58" s="11"/>
      <c r="AM58" s="11"/>
      <c r="AN58" s="11"/>
      <c r="AO58" s="11"/>
      <c r="AP58" s="11"/>
      <c r="AQ58" s="11"/>
      <c r="AR58" s="11"/>
      <c r="AS58" s="11"/>
      <c r="AT58" s="11"/>
      <c r="AU58" s="6"/>
      <c r="AV58" s="6"/>
      <c r="AW58" s="11"/>
      <c r="AX58" s="11"/>
      <c r="BA58" s="39"/>
      <c r="BB58" s="39"/>
      <c r="BC58" s="39"/>
      <c r="BD58" s="39"/>
      <c r="BE58" s="39"/>
      <c r="BF58" s="39"/>
      <c r="BG58" s="39"/>
      <c r="BH58" s="39"/>
      <c r="BI58" s="39"/>
      <c r="BJ58" s="39"/>
      <c r="BK58" s="39"/>
      <c r="BL58" s="39"/>
      <c r="BM58" s="39"/>
      <c r="BN58" s="39"/>
      <c r="BO58" s="39"/>
      <c r="BP58" s="39"/>
      <c r="BQ58" s="39"/>
      <c r="BR58" s="39"/>
      <c r="BS58" s="39"/>
      <c r="BV58" s="3"/>
    </row>
    <row r="59" spans="1:81" s="26" customFormat="1" ht="18" customHeight="1" x14ac:dyDescent="0.25">
      <c r="A59" s="124" t="s">
        <v>487</v>
      </c>
      <c r="B59" s="20"/>
      <c r="C59" s="20"/>
      <c r="D59" s="20"/>
      <c r="E59" s="20"/>
      <c r="F59" s="20"/>
      <c r="G59" s="20"/>
      <c r="H59" s="20"/>
      <c r="I59" s="20"/>
      <c r="J59" s="20"/>
      <c r="K59" s="20"/>
      <c r="L59" s="20"/>
      <c r="M59" s="20"/>
      <c r="N59" s="20"/>
      <c r="O59" s="20"/>
      <c r="P59" s="20"/>
      <c r="Q59" s="62"/>
      <c r="R59" s="20"/>
      <c r="S59" s="319" t="s">
        <v>488</v>
      </c>
      <c r="T59" s="319"/>
      <c r="U59" s="319"/>
      <c r="V59" s="319"/>
      <c r="W59" s="319"/>
      <c r="X59" s="319"/>
      <c r="Y59" s="319"/>
      <c r="Z59" s="319"/>
      <c r="AB59" s="65"/>
      <c r="AM59" s="62"/>
      <c r="AN59" s="62"/>
      <c r="AW59" s="62"/>
      <c r="AX59" s="62"/>
      <c r="BA59" s="39"/>
      <c r="BB59" s="39"/>
      <c r="BC59" s="39"/>
      <c r="BD59" s="39"/>
      <c r="BE59" s="39"/>
      <c r="BF59" s="39"/>
      <c r="BG59" s="39"/>
      <c r="BH59" s="39"/>
      <c r="BI59" s="39"/>
      <c r="BJ59" s="39"/>
      <c r="BK59" s="39"/>
      <c r="BL59" s="39"/>
      <c r="BM59" s="39"/>
      <c r="BN59" s="39"/>
      <c r="BO59" s="39"/>
      <c r="BP59" s="39"/>
      <c r="BQ59" s="39"/>
      <c r="BR59" s="39"/>
      <c r="BS59" s="39"/>
      <c r="BV59" s="27"/>
      <c r="BW59" s="27"/>
      <c r="BX59" s="27"/>
      <c r="BY59" s="27"/>
      <c r="BZ59" s="27"/>
      <c r="CA59" s="27"/>
      <c r="CB59" s="27"/>
      <c r="CC59" s="27"/>
    </row>
    <row r="60" spans="1:81" s="27" customFormat="1" ht="18" customHeight="1" x14ac:dyDescent="0.25">
      <c r="A60" s="318" t="s">
        <v>521</v>
      </c>
      <c r="B60" s="318"/>
      <c r="C60" s="318"/>
      <c r="D60" s="318"/>
      <c r="E60" s="318"/>
      <c r="F60" s="318"/>
      <c r="G60" s="318"/>
      <c r="H60" s="318"/>
      <c r="I60" s="318"/>
      <c r="J60" s="318"/>
      <c r="K60" s="318"/>
      <c r="L60" s="318"/>
      <c r="M60" s="318"/>
      <c r="N60" s="318"/>
      <c r="O60" s="318"/>
      <c r="P60" s="318"/>
      <c r="Q60" s="318"/>
      <c r="R60" s="318"/>
      <c r="S60" s="149" t="s">
        <v>489</v>
      </c>
      <c r="T60" s="150"/>
      <c r="U60" s="150"/>
      <c r="V60" s="150"/>
      <c r="W60" s="150"/>
      <c r="X60" s="150"/>
      <c r="Y60" s="150"/>
      <c r="Z60" s="151"/>
      <c r="AB60" s="66"/>
      <c r="AE60" s="63"/>
      <c r="AF60" s="63"/>
      <c r="AG60" s="63"/>
      <c r="AH60" s="63"/>
      <c r="AI60" s="63"/>
      <c r="AJ60" s="63"/>
      <c r="AK60" s="63"/>
      <c r="AL60" s="63"/>
      <c r="AM60" s="62"/>
      <c r="AN60" s="62"/>
      <c r="AW60" s="62"/>
      <c r="AX60" s="62"/>
      <c r="BA60" s="39"/>
      <c r="BB60" s="39"/>
      <c r="BC60" s="39"/>
      <c r="BD60" s="39"/>
      <c r="BE60" s="39"/>
      <c r="BF60" s="39"/>
      <c r="BG60" s="39"/>
      <c r="BH60" s="39"/>
      <c r="BI60" s="39"/>
      <c r="BJ60" s="39"/>
      <c r="BK60" s="39"/>
      <c r="BL60" s="39"/>
      <c r="BM60" s="39"/>
      <c r="BN60" s="39"/>
      <c r="BO60" s="39"/>
      <c r="BP60" s="39"/>
      <c r="BQ60" s="39"/>
      <c r="BR60" s="39"/>
      <c r="BS60" s="39"/>
    </row>
    <row r="61" spans="1:81" s="27" customFormat="1" ht="18" customHeight="1" x14ac:dyDescent="0.25">
      <c r="A61" s="318"/>
      <c r="B61" s="318"/>
      <c r="C61" s="318"/>
      <c r="D61" s="318"/>
      <c r="E61" s="318"/>
      <c r="F61" s="318"/>
      <c r="G61" s="318"/>
      <c r="H61" s="318"/>
      <c r="I61" s="318"/>
      <c r="J61" s="318"/>
      <c r="K61" s="318"/>
      <c r="L61" s="318"/>
      <c r="M61" s="318"/>
      <c r="N61" s="318"/>
      <c r="O61" s="318"/>
      <c r="P61" s="318"/>
      <c r="Q61" s="318"/>
      <c r="R61" s="318"/>
      <c r="S61" s="146" t="s">
        <v>490</v>
      </c>
      <c r="T61" s="147"/>
      <c r="U61" s="147"/>
      <c r="V61" s="147"/>
      <c r="W61" s="147"/>
      <c r="X61" s="147"/>
      <c r="Y61" s="147"/>
      <c r="Z61" s="148"/>
      <c r="AB61" s="66"/>
      <c r="AE61" s="63"/>
      <c r="AF61" s="63"/>
      <c r="AG61" s="63"/>
      <c r="AH61" s="63"/>
      <c r="AI61" s="63"/>
      <c r="AJ61" s="63"/>
      <c r="AK61" s="63"/>
      <c r="AL61" s="63"/>
      <c r="AM61" s="62"/>
      <c r="AN61" s="62"/>
      <c r="AW61" s="62"/>
      <c r="AX61" s="62"/>
      <c r="BA61" s="39"/>
      <c r="BB61" s="39"/>
      <c r="BC61" s="39"/>
      <c r="BD61" s="39"/>
      <c r="BE61" s="39"/>
      <c r="BF61" s="39"/>
      <c r="BG61" s="39"/>
      <c r="BH61" s="39"/>
      <c r="BI61" s="39"/>
      <c r="BJ61" s="39"/>
      <c r="BK61" s="39"/>
      <c r="BL61" s="39"/>
      <c r="BM61" s="39"/>
      <c r="BN61" s="39"/>
      <c r="BO61" s="39"/>
      <c r="BP61" s="39"/>
      <c r="BQ61" s="39"/>
      <c r="BR61" s="39"/>
      <c r="BS61" s="39"/>
    </row>
    <row r="62" spans="1:81" s="27" customFormat="1" ht="18" customHeight="1" x14ac:dyDescent="0.25">
      <c r="A62" s="318"/>
      <c r="B62" s="318"/>
      <c r="C62" s="318"/>
      <c r="D62" s="318"/>
      <c r="E62" s="318"/>
      <c r="F62" s="318"/>
      <c r="G62" s="318"/>
      <c r="H62" s="318"/>
      <c r="I62" s="318"/>
      <c r="J62" s="318"/>
      <c r="K62" s="318"/>
      <c r="L62" s="318"/>
      <c r="M62" s="318"/>
      <c r="N62" s="318"/>
      <c r="O62" s="318"/>
      <c r="P62" s="318"/>
      <c r="Q62" s="318"/>
      <c r="R62" s="318"/>
      <c r="S62" s="143" t="s">
        <v>491</v>
      </c>
      <c r="T62" s="144"/>
      <c r="U62" s="144"/>
      <c r="V62" s="144"/>
      <c r="W62" s="144"/>
      <c r="X62" s="144"/>
      <c r="Y62" s="144"/>
      <c r="Z62" s="145"/>
      <c r="AB62" s="66"/>
      <c r="AE62" s="63"/>
      <c r="AF62" s="63"/>
      <c r="AG62" s="63"/>
      <c r="AH62" s="63"/>
      <c r="AI62" s="63"/>
      <c r="AJ62" s="63"/>
      <c r="AK62" s="63"/>
      <c r="AL62" s="63"/>
      <c r="AM62" s="62"/>
      <c r="AN62" s="62"/>
      <c r="AW62" s="62"/>
      <c r="AX62" s="62"/>
      <c r="BA62" s="39"/>
      <c r="BB62" s="39"/>
      <c r="BC62" s="39"/>
      <c r="BD62" s="39"/>
      <c r="BE62" s="39"/>
      <c r="BF62" s="39"/>
      <c r="BG62" s="39"/>
      <c r="BH62" s="39"/>
      <c r="BI62" s="39"/>
      <c r="BJ62" s="39"/>
      <c r="BK62" s="39"/>
      <c r="BL62" s="39"/>
      <c r="BM62" s="39"/>
      <c r="BN62" s="39"/>
      <c r="BO62" s="39"/>
      <c r="BP62" s="39"/>
      <c r="BQ62" s="39"/>
      <c r="BR62" s="39"/>
      <c r="BS62" s="39"/>
    </row>
    <row r="63" spans="1:81" s="27" customFormat="1" ht="18" customHeight="1" x14ac:dyDescent="0.25">
      <c r="A63" s="318"/>
      <c r="B63" s="318"/>
      <c r="C63" s="318"/>
      <c r="D63" s="318"/>
      <c r="E63" s="318"/>
      <c r="F63" s="318"/>
      <c r="G63" s="318"/>
      <c r="H63" s="318"/>
      <c r="I63" s="318"/>
      <c r="J63" s="318"/>
      <c r="K63" s="318"/>
      <c r="L63" s="318"/>
      <c r="M63" s="318"/>
      <c r="N63" s="318"/>
      <c r="O63" s="318"/>
      <c r="P63" s="318"/>
      <c r="Q63" s="318"/>
      <c r="R63" s="318"/>
      <c r="S63" s="94"/>
      <c r="T63" s="94"/>
      <c r="U63" s="94"/>
      <c r="V63" s="94"/>
      <c r="W63" s="94"/>
      <c r="X63" s="94"/>
      <c r="Y63" s="94"/>
      <c r="Z63" s="94"/>
      <c r="AB63" s="66"/>
      <c r="AE63" s="63"/>
      <c r="AF63" s="63"/>
      <c r="AG63" s="63"/>
      <c r="AH63" s="63"/>
      <c r="AI63" s="63"/>
      <c r="AJ63" s="63"/>
      <c r="AK63" s="63"/>
      <c r="AL63" s="63"/>
      <c r="AM63" s="62"/>
      <c r="AN63" s="62"/>
      <c r="AW63" s="62"/>
      <c r="AX63" s="62"/>
      <c r="BA63" s="39"/>
      <c r="BB63" s="39"/>
      <c r="BC63" s="39"/>
      <c r="BD63" s="39"/>
      <c r="BE63" s="39"/>
      <c r="BF63" s="39"/>
      <c r="BG63" s="39"/>
      <c r="BH63" s="39"/>
      <c r="BI63" s="39"/>
      <c r="BJ63" s="39"/>
      <c r="BK63" s="39"/>
      <c r="BL63" s="39"/>
      <c r="BM63" s="39"/>
      <c r="BN63" s="39"/>
      <c r="BO63" s="39"/>
      <c r="BP63" s="39"/>
      <c r="BQ63" s="39"/>
      <c r="BR63" s="39"/>
      <c r="BS63" s="39"/>
    </row>
    <row r="64" spans="1:81" s="28" customFormat="1" ht="10.5" customHeight="1" x14ac:dyDescent="0.25">
      <c r="A64" s="64"/>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9"/>
      <c r="AC64" s="63"/>
      <c r="AD64" s="63"/>
      <c r="AE64" s="63"/>
      <c r="AF64" s="63"/>
      <c r="AG64" s="63"/>
      <c r="AH64" s="63"/>
      <c r="AI64" s="63"/>
      <c r="AJ64" s="63"/>
      <c r="AK64" s="63"/>
      <c r="AL64" s="63"/>
      <c r="AM64" s="63"/>
      <c r="AN64" s="63"/>
      <c r="AO64" s="63"/>
      <c r="AP64" s="60"/>
      <c r="AQ64" s="60"/>
      <c r="BA64" s="39"/>
      <c r="BB64" s="39"/>
      <c r="BC64" s="39"/>
      <c r="BD64" s="39"/>
      <c r="BE64" s="39"/>
      <c r="BF64" s="39"/>
      <c r="BG64" s="39"/>
      <c r="BH64" s="39"/>
      <c r="BI64" s="39"/>
      <c r="BJ64" s="39"/>
      <c r="BK64" s="39"/>
      <c r="BL64" s="39"/>
      <c r="BM64" s="39"/>
      <c r="BN64" s="39"/>
      <c r="BO64" s="39"/>
      <c r="BP64" s="39"/>
      <c r="BQ64" s="39"/>
      <c r="BR64" s="39"/>
      <c r="BS64" s="39"/>
      <c r="BV64" s="27"/>
      <c r="BW64" s="27"/>
      <c r="BX64" s="27"/>
      <c r="BY64" s="27"/>
      <c r="BZ64" s="27"/>
      <c r="CA64" s="27"/>
      <c r="CB64" s="27"/>
      <c r="CC64" s="27"/>
    </row>
    <row r="65" spans="1:71" s="27" customFormat="1" ht="18" customHeight="1" x14ac:dyDescent="0.25">
      <c r="A65" s="8"/>
      <c r="B65" s="8"/>
      <c r="C65" s="8"/>
      <c r="D65" s="8"/>
      <c r="E65" s="8"/>
      <c r="F65" s="8"/>
      <c r="G65" s="8"/>
      <c r="H65" s="8"/>
      <c r="I65" s="8"/>
      <c r="J65" s="8"/>
      <c r="K65" s="8"/>
      <c r="L65" s="8"/>
      <c r="M65" s="8"/>
      <c r="N65" s="18"/>
      <c r="O65" s="18"/>
      <c r="P65" s="18"/>
      <c r="Q65" s="18"/>
      <c r="R65" s="18"/>
      <c r="S65" s="18"/>
      <c r="T65" s="18"/>
      <c r="U65" s="18"/>
      <c r="V65" s="18"/>
      <c r="W65" s="18"/>
      <c r="X65" s="23"/>
      <c r="Y65" s="23"/>
      <c r="Z65" s="23"/>
      <c r="AA65" s="23"/>
      <c r="AB65" s="67"/>
      <c r="AC65" s="23"/>
      <c r="AD65" s="23"/>
      <c r="AE65" s="23"/>
      <c r="AF65" s="23"/>
      <c r="AG65" s="23"/>
      <c r="AH65" s="23"/>
      <c r="AI65" s="23"/>
      <c r="AJ65" s="23"/>
      <c r="AK65" s="23"/>
      <c r="AL65" s="23"/>
      <c r="AM65" s="23"/>
      <c r="AN65" s="28"/>
      <c r="AO65" s="28"/>
      <c r="AP65" s="28"/>
      <c r="BA65" s="39"/>
      <c r="BB65" s="39"/>
      <c r="BC65" s="39"/>
      <c r="BD65" s="39"/>
      <c r="BE65" s="39"/>
      <c r="BF65" s="39"/>
      <c r="BG65" s="39"/>
      <c r="BH65" s="39"/>
      <c r="BI65" s="39"/>
      <c r="BJ65" s="39"/>
      <c r="BK65" s="39"/>
      <c r="BL65" s="39"/>
      <c r="BM65" s="39"/>
      <c r="BN65" s="39"/>
      <c r="BO65" s="39"/>
      <c r="BP65" s="39"/>
      <c r="BQ65" s="39"/>
      <c r="BR65" s="39"/>
      <c r="BS65" s="39"/>
    </row>
    <row r="66" spans="1:71" s="27" customFormat="1" ht="18" customHeight="1" x14ac:dyDescent="0.25">
      <c r="A66" s="20"/>
      <c r="B66" s="20"/>
      <c r="C66" s="20"/>
      <c r="D66" s="20"/>
      <c r="E66" s="20"/>
      <c r="F66" s="20"/>
      <c r="G66" s="20"/>
      <c r="H66" s="20"/>
      <c r="I66" s="20"/>
      <c r="J66" s="20"/>
      <c r="K66" s="20"/>
      <c r="L66" s="20"/>
      <c r="M66" s="20"/>
      <c r="N66" s="20"/>
      <c r="O66" s="20"/>
      <c r="P66" s="20"/>
      <c r="Q66" s="20"/>
      <c r="R66" s="20"/>
      <c r="S66" s="125"/>
      <c r="T66" s="126" t="s">
        <v>5</v>
      </c>
      <c r="U66" s="52" t="s">
        <v>7</v>
      </c>
      <c r="Z66" s="18"/>
      <c r="AA66" s="18"/>
      <c r="AB66" s="68"/>
      <c r="AC66" s="8"/>
      <c r="AD66" s="8"/>
      <c r="AE66" s="8"/>
      <c r="AF66" s="8"/>
      <c r="AG66" s="8"/>
      <c r="AH66" s="8"/>
      <c r="AI66" s="8"/>
      <c r="AJ66" s="8"/>
      <c r="AK66" s="8"/>
      <c r="AL66" s="8"/>
      <c r="AM66" s="8"/>
      <c r="AN66" s="28"/>
      <c r="AO66" s="28"/>
      <c r="AP66" s="28"/>
      <c r="BA66" s="39"/>
      <c r="BB66" s="39"/>
      <c r="BC66" s="39"/>
      <c r="BD66" s="39"/>
      <c r="BE66" s="39"/>
      <c r="BF66" s="39"/>
      <c r="BG66" s="39"/>
      <c r="BH66" s="39"/>
      <c r="BI66" s="39"/>
      <c r="BJ66" s="39"/>
      <c r="BK66" s="39"/>
      <c r="BL66" s="39"/>
      <c r="BM66" s="39"/>
      <c r="BN66" s="39"/>
      <c r="BO66" s="39"/>
      <c r="BP66" s="39"/>
      <c r="BQ66" s="39"/>
    </row>
    <row r="67" spans="1:71" s="27" customFormat="1" ht="18" customHeight="1" x14ac:dyDescent="0.25">
      <c r="A67" s="53" t="s">
        <v>3</v>
      </c>
      <c r="B67" s="21"/>
      <c r="C67" s="21"/>
      <c r="D67" s="21"/>
      <c r="E67" s="21"/>
      <c r="F67" s="21"/>
      <c r="G67" s="21"/>
      <c r="H67" s="21"/>
      <c r="I67" s="21"/>
      <c r="J67" s="21"/>
      <c r="K67" s="21"/>
      <c r="L67" s="21"/>
      <c r="M67" s="21"/>
      <c r="N67" s="21"/>
      <c r="O67" s="21"/>
      <c r="P67" s="8"/>
      <c r="Q67" s="8"/>
      <c r="R67" s="29"/>
      <c r="S67"/>
      <c r="T67" s="127" t="s">
        <v>492</v>
      </c>
      <c r="U67" s="55" t="s">
        <v>240</v>
      </c>
      <c r="Z67" s="23"/>
      <c r="AA67" s="23"/>
      <c r="AB67" s="67"/>
      <c r="AC67" s="23"/>
      <c r="AD67" s="23"/>
      <c r="AE67" s="23"/>
      <c r="AF67" s="23"/>
      <c r="AG67" s="23"/>
      <c r="AH67" s="23"/>
      <c r="AI67" s="23"/>
      <c r="AJ67" s="23"/>
      <c r="AK67" s="23"/>
      <c r="AL67" s="23"/>
      <c r="AM67" s="23"/>
      <c r="AN67" s="28"/>
      <c r="AO67" s="28"/>
      <c r="AP67" s="28"/>
      <c r="AY67" s="28"/>
      <c r="BA67" s="39"/>
      <c r="BB67" s="39"/>
      <c r="BC67" s="39"/>
      <c r="BD67" s="39"/>
      <c r="BE67" s="39"/>
      <c r="BF67" s="39"/>
      <c r="BG67" s="39"/>
      <c r="BH67" s="39"/>
      <c r="BI67" s="39"/>
      <c r="BJ67" s="39"/>
      <c r="BK67" s="39"/>
      <c r="BL67" s="39"/>
      <c r="BM67" s="39"/>
      <c r="BN67" s="39"/>
      <c r="BO67" s="39"/>
      <c r="BP67" s="39"/>
      <c r="BQ67" s="39"/>
    </row>
    <row r="68" spans="1:71" s="27" customFormat="1" ht="18" customHeight="1" x14ac:dyDescent="0.25">
      <c r="A68" s="30" t="s">
        <v>1</v>
      </c>
      <c r="B68" s="24"/>
      <c r="C68" s="26"/>
      <c r="D68" s="26"/>
      <c r="E68" s="26"/>
      <c r="F68" s="26"/>
      <c r="G68" s="54" t="s">
        <v>242</v>
      </c>
      <c r="I68" s="16"/>
      <c r="K68" s="31"/>
      <c r="L68" s="26"/>
      <c r="M68" s="31"/>
      <c r="N68" s="31"/>
      <c r="O68" s="31"/>
      <c r="P68" s="16"/>
      <c r="Q68" s="16"/>
      <c r="R68" s="32"/>
      <c r="S68" s="128"/>
      <c r="T68" s="127" t="s">
        <v>493</v>
      </c>
      <c r="U68" s="21" t="s">
        <v>6</v>
      </c>
      <c r="Z68" s="23"/>
      <c r="AA68" s="23"/>
      <c r="AB68" s="67"/>
      <c r="AC68" s="23"/>
      <c r="AD68" s="23"/>
      <c r="AE68" s="23"/>
      <c r="AF68" s="23"/>
      <c r="AG68" s="23"/>
      <c r="AH68" s="23"/>
      <c r="AI68" s="23"/>
      <c r="AJ68" s="23"/>
      <c r="AK68" s="23"/>
      <c r="AL68" s="23"/>
      <c r="AM68" s="23"/>
      <c r="AN68" s="28"/>
      <c r="AO68" s="28"/>
      <c r="AP68" s="28"/>
      <c r="AY68" s="33"/>
    </row>
    <row r="69" spans="1:71" s="27" customFormat="1" ht="18" customHeight="1" x14ac:dyDescent="0.25">
      <c r="A69" s="30" t="s">
        <v>2</v>
      </c>
      <c r="B69" s="22"/>
      <c r="C69" s="21"/>
      <c r="D69" s="21"/>
      <c r="E69" s="21"/>
      <c r="F69" s="21"/>
      <c r="G69" s="35" t="s">
        <v>4</v>
      </c>
      <c r="I69" s="8"/>
      <c r="K69" s="34"/>
      <c r="L69" s="21"/>
      <c r="M69" s="34"/>
      <c r="N69" s="34"/>
      <c r="O69" s="34"/>
      <c r="P69" s="8"/>
      <c r="Q69" s="29"/>
      <c r="R69" s="29"/>
      <c r="S69" s="129"/>
      <c r="T69" s="127" t="s">
        <v>494</v>
      </c>
      <c r="U69" s="55" t="s">
        <v>241</v>
      </c>
      <c r="Z69" s="23"/>
      <c r="AA69" s="23"/>
      <c r="AB69" s="67"/>
      <c r="AC69" s="23"/>
      <c r="AD69" s="23"/>
      <c r="AE69" s="23"/>
      <c r="AF69" s="23"/>
      <c r="AG69" s="23"/>
      <c r="AH69" s="23"/>
      <c r="AI69" s="23"/>
      <c r="AJ69" s="23"/>
      <c r="AK69" s="23"/>
      <c r="AL69" s="23"/>
      <c r="AM69" s="23"/>
      <c r="AY69" s="28"/>
    </row>
  </sheetData>
  <sheetProtection algorithmName="SHA-512" hashValue="1Dx4iE4WdJQQP9ISrIbB5twkzpXw2fdORnoE7BdtFEoAqjTS4zM7T2KomEQwBLD5PoWp43HKsBccjzSox24BGg==" saltValue="+mzv6CUe4sisq8VrhqYsXA==" spinCount="100000" sheet="1" objects="1" scenarios="1" selectLockedCells="1"/>
  <mergeCells count="367">
    <mergeCell ref="A60:R63"/>
    <mergeCell ref="S59:Z59"/>
    <mergeCell ref="BL6:BN6"/>
    <mergeCell ref="BL2:BN2"/>
    <mergeCell ref="BL3:BM3"/>
    <mergeCell ref="BL4:BM4"/>
    <mergeCell ref="BL5:BM5"/>
    <mergeCell ref="BL7:BM7"/>
    <mergeCell ref="BL8:BM8"/>
    <mergeCell ref="BL9:BM9"/>
    <mergeCell ref="BA5:BI11"/>
    <mergeCell ref="BA2:BC2"/>
    <mergeCell ref="BA3:BC3"/>
    <mergeCell ref="BD2:BG2"/>
    <mergeCell ref="BD3:BG3"/>
    <mergeCell ref="BH2:BI2"/>
    <mergeCell ref="BH3:BI3"/>
    <mergeCell ref="BF36:BF37"/>
    <mergeCell ref="BG36:BG37"/>
    <mergeCell ref="BH36:BH37"/>
    <mergeCell ref="BI36:BI37"/>
    <mergeCell ref="BK36:BK37"/>
    <mergeCell ref="BL36:BL37"/>
    <mergeCell ref="BA31:BD31"/>
    <mergeCell ref="BQ36:BQ37"/>
    <mergeCell ref="BM36:BM37"/>
    <mergeCell ref="BN36:BN37"/>
    <mergeCell ref="BP36:BP37"/>
    <mergeCell ref="BA13:BS13"/>
    <mergeCell ref="BI33:BI34"/>
    <mergeCell ref="BK33:BK34"/>
    <mergeCell ref="BL33:BL34"/>
    <mergeCell ref="BM33:BM34"/>
    <mergeCell ref="BN33:BN34"/>
    <mergeCell ref="BP33:BP34"/>
    <mergeCell ref="BQ33:BQ34"/>
    <mergeCell ref="BR33:BR34"/>
    <mergeCell ref="BS33:BS34"/>
    <mergeCell ref="BA15:BA16"/>
    <mergeCell ref="BB15:BB16"/>
    <mergeCell ref="BR36:BR37"/>
    <mergeCell ref="BS36:BS37"/>
    <mergeCell ref="BD26:BD27"/>
    <mergeCell ref="BC26:BC27"/>
    <mergeCell ref="BB26:BB27"/>
    <mergeCell ref="BA26:BA27"/>
    <mergeCell ref="BS26:BS27"/>
    <mergeCell ref="BR26:BR27"/>
    <mergeCell ref="BQ26:BQ27"/>
    <mergeCell ref="BN26:BN27"/>
    <mergeCell ref="BM26:BM27"/>
    <mergeCell ref="BL26:BL27"/>
    <mergeCell ref="BK26:BK27"/>
    <mergeCell ref="BI26:BI27"/>
    <mergeCell ref="BH26:BH27"/>
    <mergeCell ref="BG26:BG27"/>
    <mergeCell ref="BF26:BF27"/>
    <mergeCell ref="BP26:BP27"/>
    <mergeCell ref="BL15:BL16"/>
    <mergeCell ref="BM15:BM16"/>
    <mergeCell ref="BN15:BN16"/>
    <mergeCell ref="BP15:BP16"/>
    <mergeCell ref="BQ15:BQ16"/>
    <mergeCell ref="BR15:BR16"/>
    <mergeCell ref="BS15:BS16"/>
    <mergeCell ref="BC15:BC16"/>
    <mergeCell ref="BD15:BD16"/>
    <mergeCell ref="BF15:BF16"/>
    <mergeCell ref="BG15:BG16"/>
    <mergeCell ref="BH15:BH16"/>
    <mergeCell ref="AU34:AV34"/>
    <mergeCell ref="AW34:AX34"/>
    <mergeCell ref="AS33:AT33"/>
    <mergeCell ref="AW30:AX30"/>
    <mergeCell ref="AU30:AV30"/>
    <mergeCell ref="AS30:AT30"/>
    <mergeCell ref="AS28:AX29"/>
    <mergeCell ref="BI15:BI16"/>
    <mergeCell ref="BK15:BK16"/>
    <mergeCell ref="BA33:BA34"/>
    <mergeCell ref="BB33:BB34"/>
    <mergeCell ref="BC33:BC34"/>
    <mergeCell ref="BD33:BD34"/>
    <mergeCell ref="BF33:BF34"/>
    <mergeCell ref="BG33:BG34"/>
    <mergeCell ref="BH33:BH34"/>
    <mergeCell ref="BE26:BE27"/>
    <mergeCell ref="AV22:AX22"/>
    <mergeCell ref="AV23:AX23"/>
    <mergeCell ref="AS23:AU23"/>
    <mergeCell ref="AS22:AU22"/>
    <mergeCell ref="AS21:AU21"/>
    <mergeCell ref="AS18:AU18"/>
    <mergeCell ref="AV18:AX18"/>
    <mergeCell ref="AW35:AX35"/>
    <mergeCell ref="AU35:AV35"/>
    <mergeCell ref="AS35:AT35"/>
    <mergeCell ref="AK35:AM35"/>
    <mergeCell ref="AK38:AM40"/>
    <mergeCell ref="AW41:AX41"/>
    <mergeCell ref="AU41:AV41"/>
    <mergeCell ref="AS41:AT41"/>
    <mergeCell ref="AS38:AX39"/>
    <mergeCell ref="AS40:AT40"/>
    <mergeCell ref="AU40:AV40"/>
    <mergeCell ref="AW40:AX40"/>
    <mergeCell ref="AK41:AM41"/>
    <mergeCell ref="AP23:AQ23"/>
    <mergeCell ref="AK14:AM16"/>
    <mergeCell ref="AN31:AO31"/>
    <mergeCell ref="AN32:AO32"/>
    <mergeCell ref="AH42:AJ42"/>
    <mergeCell ref="AW43:AX43"/>
    <mergeCell ref="AN21:AO21"/>
    <mergeCell ref="AP21:AQ21"/>
    <mergeCell ref="AK19:AM19"/>
    <mergeCell ref="AP20:AQ20"/>
    <mergeCell ref="AP18:AQ18"/>
    <mergeCell ref="AP35:AQ35"/>
    <mergeCell ref="AN35:AO35"/>
    <mergeCell ref="AP17:AQ17"/>
    <mergeCell ref="AN17:AO17"/>
    <mergeCell ref="AN18:AO18"/>
    <mergeCell ref="AU32:AV32"/>
    <mergeCell ref="AS32:AT32"/>
    <mergeCell ref="AV14:AX16"/>
    <mergeCell ref="AS14:AU16"/>
    <mergeCell ref="AV21:AX21"/>
    <mergeCell ref="AH43:AJ43"/>
    <mergeCell ref="AH27:AX27"/>
    <mergeCell ref="AH37:AX37"/>
    <mergeCell ref="AN56:AX56"/>
    <mergeCell ref="AN55:AX55"/>
    <mergeCell ref="AN54:AX54"/>
    <mergeCell ref="AN53:AX53"/>
    <mergeCell ref="AN52:AX52"/>
    <mergeCell ref="AN51:AX51"/>
    <mergeCell ref="AC56:AM56"/>
    <mergeCell ref="AC55:AM55"/>
    <mergeCell ref="AC54:AM54"/>
    <mergeCell ref="AC53:AM53"/>
    <mergeCell ref="AC52:AM52"/>
    <mergeCell ref="AC51:AM51"/>
    <mergeCell ref="K53:N53"/>
    <mergeCell ref="P53:S53"/>
    <mergeCell ref="T53:W53"/>
    <mergeCell ref="AN33:AO33"/>
    <mergeCell ref="AN22:AO22"/>
    <mergeCell ref="AP22:AQ22"/>
    <mergeCell ref="AH34:AJ34"/>
    <mergeCell ref="AH35:AJ35"/>
    <mergeCell ref="AH41:AJ41"/>
    <mergeCell ref="I33:M33"/>
    <mergeCell ref="N33:P33"/>
    <mergeCell ref="R33:V33"/>
    <mergeCell ref="W33:X33"/>
    <mergeCell ref="Z33:AD33"/>
    <mergeCell ref="AE33:AF33"/>
    <mergeCell ref="AH33:AJ33"/>
    <mergeCell ref="AK33:AM33"/>
    <mergeCell ref="AK34:AM34"/>
    <mergeCell ref="AN34:AO34"/>
    <mergeCell ref="AP32:AQ32"/>
    <mergeCell ref="AK32:AM32"/>
    <mergeCell ref="AP38:AQ40"/>
    <mergeCell ref="AN41:AO41"/>
    <mergeCell ref="AP41:AQ41"/>
    <mergeCell ref="X55:AA55"/>
    <mergeCell ref="T56:W56"/>
    <mergeCell ref="T55:W55"/>
    <mergeCell ref="P56:S56"/>
    <mergeCell ref="P55:S55"/>
    <mergeCell ref="X53:AA53"/>
    <mergeCell ref="AN38:AO40"/>
    <mergeCell ref="AH28:AJ30"/>
    <mergeCell ref="AP19:AQ19"/>
    <mergeCell ref="AN20:AO20"/>
    <mergeCell ref="AN19:AO19"/>
    <mergeCell ref="AK20:AM20"/>
    <mergeCell ref="AH24:AR24"/>
    <mergeCell ref="AH25:AR25"/>
    <mergeCell ref="AH31:AJ31"/>
    <mergeCell ref="AH32:AJ32"/>
    <mergeCell ref="AP28:AQ30"/>
    <mergeCell ref="AP31:AQ31"/>
    <mergeCell ref="AN28:AO30"/>
    <mergeCell ref="X56:AA56"/>
    <mergeCell ref="AK31:AM31"/>
    <mergeCell ref="AN23:AO23"/>
    <mergeCell ref="AP33:AQ33"/>
    <mergeCell ref="AP34:AQ34"/>
    <mergeCell ref="AK28:AM30"/>
    <mergeCell ref="A3:J3"/>
    <mergeCell ref="AH14:AJ16"/>
    <mergeCell ref="V3:AG3"/>
    <mergeCell ref="K9:U11"/>
    <mergeCell ref="K8:U8"/>
    <mergeCell ref="K5:U7"/>
    <mergeCell ref="K3:U3"/>
    <mergeCell ref="AK23:AM23"/>
    <mergeCell ref="AK22:AM22"/>
    <mergeCell ref="AH23:AJ23"/>
    <mergeCell ref="AH22:AJ22"/>
    <mergeCell ref="AH21:AJ21"/>
    <mergeCell ref="AH20:AJ20"/>
    <mergeCell ref="AH19:AJ19"/>
    <mergeCell ref="AK17:AM17"/>
    <mergeCell ref="AK18:AM18"/>
    <mergeCell ref="AK21:AM21"/>
    <mergeCell ref="AH13:AX13"/>
    <mergeCell ref="AS25:AX25"/>
    <mergeCell ref="AS24:AX24"/>
    <mergeCell ref="AN14:AO16"/>
    <mergeCell ref="AP14:AQ16"/>
    <mergeCell ref="AH18:AJ18"/>
    <mergeCell ref="K2:U2"/>
    <mergeCell ref="D14:G14"/>
    <mergeCell ref="A2:J2"/>
    <mergeCell ref="V2:AG2"/>
    <mergeCell ref="E15:G15"/>
    <mergeCell ref="A14:C14"/>
    <mergeCell ref="A15:D15"/>
    <mergeCell ref="K4:U4"/>
    <mergeCell ref="I15:M15"/>
    <mergeCell ref="I14:L14"/>
    <mergeCell ref="N15:P15"/>
    <mergeCell ref="M14:P14"/>
    <mergeCell ref="Z14:AC14"/>
    <mergeCell ref="Z15:AD15"/>
    <mergeCell ref="AD14:AF14"/>
    <mergeCell ref="AE15:AF15"/>
    <mergeCell ref="R14:U14"/>
    <mergeCell ref="A9:J9"/>
    <mergeCell ref="A32:C32"/>
    <mergeCell ref="D32:G32"/>
    <mergeCell ref="I32:L32"/>
    <mergeCell ref="M32:P32"/>
    <mergeCell ref="R32:U32"/>
    <mergeCell ref="V32:X32"/>
    <mergeCell ref="Z32:AC32"/>
    <mergeCell ref="AD32:AF32"/>
    <mergeCell ref="A11:J11"/>
    <mergeCell ref="V14:X14"/>
    <mergeCell ref="R15:V15"/>
    <mergeCell ref="W15:X15"/>
    <mergeCell ref="K57:N57"/>
    <mergeCell ref="F53:I53"/>
    <mergeCell ref="A53:D53"/>
    <mergeCell ref="A4:J4"/>
    <mergeCell ref="A6:J6"/>
    <mergeCell ref="A8:J8"/>
    <mergeCell ref="A10:J10"/>
    <mergeCell ref="A13:AF13"/>
    <mergeCell ref="V9:AG11"/>
    <mergeCell ref="V8:AG8"/>
    <mergeCell ref="V5:AG7"/>
    <mergeCell ref="V4:AG4"/>
    <mergeCell ref="K55:N55"/>
    <mergeCell ref="A54:D54"/>
    <mergeCell ref="F54:I54"/>
    <mergeCell ref="K54:N54"/>
    <mergeCell ref="P54:S54"/>
    <mergeCell ref="T54:W54"/>
    <mergeCell ref="X54:AA54"/>
    <mergeCell ref="T51:W51"/>
    <mergeCell ref="A33:D33"/>
    <mergeCell ref="E33:G33"/>
    <mergeCell ref="A5:J5"/>
    <mergeCell ref="A7:J7"/>
    <mergeCell ref="AV17:AX17"/>
    <mergeCell ref="AS17:AU17"/>
    <mergeCell ref="AV20:AX20"/>
    <mergeCell ref="AV19:AX19"/>
    <mergeCell ref="AS20:AU20"/>
    <mergeCell ref="AS19:AU19"/>
    <mergeCell ref="AV1:AX1"/>
    <mergeCell ref="AH8:AX8"/>
    <mergeCell ref="AH4:AX4"/>
    <mergeCell ref="AH9:AX11"/>
    <mergeCell ref="AH5:AX7"/>
    <mergeCell ref="AH2:AM2"/>
    <mergeCell ref="AH3:AM3"/>
    <mergeCell ref="AN3:AX3"/>
    <mergeCell ref="AN2:AX2"/>
    <mergeCell ref="AH17:AJ17"/>
    <mergeCell ref="CE28:CE30"/>
    <mergeCell ref="CF28:CF30"/>
    <mergeCell ref="CD14:CD15"/>
    <mergeCell ref="CC14:CC15"/>
    <mergeCell ref="CB14:CB15"/>
    <mergeCell ref="CB28:CB30"/>
    <mergeCell ref="CA28:CA30"/>
    <mergeCell ref="BV38:BV40"/>
    <mergeCell ref="BW38:BW40"/>
    <mergeCell ref="BV14:BV16"/>
    <mergeCell ref="BW14:BW16"/>
    <mergeCell ref="BV28:BV30"/>
    <mergeCell ref="BW28:BW30"/>
    <mergeCell ref="BY28:BY30"/>
    <mergeCell ref="BX38:BX40"/>
    <mergeCell ref="BX28:BX30"/>
    <mergeCell ref="BZ28:BZ30"/>
    <mergeCell ref="BY14:BY16"/>
    <mergeCell ref="BX14:BX16"/>
    <mergeCell ref="CA14:CA15"/>
    <mergeCell ref="AS44:AX44"/>
    <mergeCell ref="AH45:AR45"/>
    <mergeCell ref="BA49:BD49"/>
    <mergeCell ref="CG38:CG40"/>
    <mergeCell ref="BY38:BY40"/>
    <mergeCell ref="BZ38:BZ40"/>
    <mergeCell ref="CA38:CA40"/>
    <mergeCell ref="CB38:CB40"/>
    <mergeCell ref="CC38:CC40"/>
    <mergeCell ref="CD38:CD40"/>
    <mergeCell ref="CE38:CE40"/>
    <mergeCell ref="CF38:CF40"/>
    <mergeCell ref="AS45:AX45"/>
    <mergeCell ref="AH38:AJ40"/>
    <mergeCell ref="A56:D56"/>
    <mergeCell ref="A55:D55"/>
    <mergeCell ref="X52:AA52"/>
    <mergeCell ref="CG28:CG30"/>
    <mergeCell ref="CC28:CC30"/>
    <mergeCell ref="CD28:CD30"/>
    <mergeCell ref="AH46:AX49"/>
    <mergeCell ref="BD36:BD37"/>
    <mergeCell ref="BC36:BC37"/>
    <mergeCell ref="BB36:BB37"/>
    <mergeCell ref="BA36:BA37"/>
    <mergeCell ref="AW42:AX42"/>
    <mergeCell ref="AS43:AT43"/>
    <mergeCell ref="AU43:AV43"/>
    <mergeCell ref="AU31:AV31"/>
    <mergeCell ref="AS31:AT31"/>
    <mergeCell ref="AU33:AV33"/>
    <mergeCell ref="AW33:AX33"/>
    <mergeCell ref="AS42:AT42"/>
    <mergeCell ref="AU42:AV42"/>
    <mergeCell ref="AK43:AM43"/>
    <mergeCell ref="AN43:AO43"/>
    <mergeCell ref="AP43:AQ43"/>
    <mergeCell ref="AH44:AR44"/>
    <mergeCell ref="T52:W52"/>
    <mergeCell ref="F51:I51"/>
    <mergeCell ref="K56:N56"/>
    <mergeCell ref="AW32:AX32"/>
    <mergeCell ref="AS34:AT34"/>
    <mergeCell ref="AW31:AX31"/>
    <mergeCell ref="S62:Z62"/>
    <mergeCell ref="S61:Z61"/>
    <mergeCell ref="S60:Z60"/>
    <mergeCell ref="P57:AA57"/>
    <mergeCell ref="P51:S51"/>
    <mergeCell ref="AK42:AM42"/>
    <mergeCell ref="AN42:AO42"/>
    <mergeCell ref="AP42:AQ42"/>
    <mergeCell ref="A50:AX50"/>
    <mergeCell ref="F56:I56"/>
    <mergeCell ref="F55:I55"/>
    <mergeCell ref="A52:D52"/>
    <mergeCell ref="A51:D51"/>
    <mergeCell ref="K51:N51"/>
    <mergeCell ref="K52:N52"/>
    <mergeCell ref="P52:S52"/>
    <mergeCell ref="F52:I52"/>
    <mergeCell ref="X51:AA51"/>
  </mergeCells>
  <conditionalFormatting sqref="P52:AA56 AN52:AN56">
    <cfRule type="expression" dxfId="107" priority="90">
      <formula>NOT(ISBLANK($A52))</formula>
    </cfRule>
  </conditionalFormatting>
  <conditionalFormatting sqref="F52:I56 K52:N56 A52:D56">
    <cfRule type="expression" dxfId="106" priority="89">
      <formula>NOT(ISBLANK($A52))</formula>
    </cfRule>
  </conditionalFormatting>
  <conditionalFormatting sqref="AK17:AO23">
    <cfRule type="expression" dxfId="105" priority="75">
      <formula>OR(NOT(ISBLANK($AH17)),NOT(ISBLANK($AK17)))</formula>
    </cfRule>
  </conditionalFormatting>
  <conditionalFormatting sqref="AP17:AQ23">
    <cfRule type="expression" dxfId="104" priority="74">
      <formula>OR(NOT(ISBLANK($AH17)),NOT(ISBLANK($AK17)))</formula>
    </cfRule>
  </conditionalFormatting>
  <conditionalFormatting sqref="AS17:AX23">
    <cfRule type="expression" dxfId="103" priority="73">
      <formula>OR(NOT(ISBLANK($AH17)),NOT(ISBLANK($AK17)))</formula>
    </cfRule>
  </conditionalFormatting>
  <conditionalFormatting sqref="AK31:AO35">
    <cfRule type="expression" dxfId="102" priority="72">
      <formula>OR(NOT(ISBLANK($AH31)),NOT(ISBLANK($AK31)))</formula>
    </cfRule>
  </conditionalFormatting>
  <conditionalFormatting sqref="AP31:AQ35">
    <cfRule type="expression" dxfId="101" priority="71">
      <formula>OR(NOT(ISBLANK($AH31)),NOT(ISBLANK($AK31)))</formula>
    </cfRule>
  </conditionalFormatting>
  <conditionalFormatting sqref="AS31:AT35">
    <cfRule type="expression" dxfId="100" priority="58">
      <formula>BY31="j"</formula>
    </cfRule>
    <cfRule type="expression" dxfId="99" priority="68">
      <formula>BY31="n"</formula>
    </cfRule>
  </conditionalFormatting>
  <conditionalFormatting sqref="AU31:AX35">
    <cfRule type="expression" dxfId="98" priority="69">
      <formula>NOT(ISBLANK($AK31))</formula>
    </cfRule>
  </conditionalFormatting>
  <conditionalFormatting sqref="AK41:AO43 AS41:AV43">
    <cfRule type="expression" dxfId="97" priority="67">
      <formula>OR(NOT(ISBLANK($AH41)),NOT(ISBLANK($AK41)))</formula>
    </cfRule>
  </conditionalFormatting>
  <conditionalFormatting sqref="AU41:AX43">
    <cfRule type="cellIs" dxfId="96" priority="64" operator="notBetween">
      <formula>CD41</formula>
      <formula>CE41</formula>
    </cfRule>
  </conditionalFormatting>
  <conditionalFormatting sqref="AU31:AV35">
    <cfRule type="cellIs" dxfId="95" priority="62" operator="notBetween">
      <formula>CD31</formula>
      <formula>CE31</formula>
    </cfRule>
  </conditionalFormatting>
  <conditionalFormatting sqref="AW31:AX35">
    <cfRule type="cellIs" dxfId="94" priority="61" operator="notEqual">
      <formula>CF31</formula>
    </cfRule>
  </conditionalFormatting>
  <conditionalFormatting sqref="AC52:AC56 AN52:AN56">
    <cfRule type="expression" dxfId="93" priority="94">
      <formula>$A52="KUFU"</formula>
    </cfRule>
    <cfRule type="expression" dxfId="92" priority="95">
      <formula>$A52="KUFU-mini"</formula>
    </cfRule>
    <cfRule type="expression" dxfId="91" priority="144">
      <formula>$A52="SUNO-mini"</formula>
    </cfRule>
    <cfRule type="expression" dxfId="90" priority="145">
      <formula>$A52="SUNO"</formula>
    </cfRule>
  </conditionalFormatting>
  <conditionalFormatting sqref="AP41:AQ43 AW41:AX43">
    <cfRule type="expression" dxfId="89" priority="60">
      <formula>OR(NOT(ISBLANK($AH41)),NOT(ISBLANK($AK41)))</formula>
    </cfRule>
  </conditionalFormatting>
  <conditionalFormatting sqref="AS31:AX35">
    <cfRule type="expression" dxfId="88" priority="70">
      <formula>OR(NOT(ISBLANK($AH31)),NOT(ISBLANK($AK31)))</formula>
    </cfRule>
  </conditionalFormatting>
  <conditionalFormatting sqref="AC52:AM57">
    <cfRule type="expression" dxfId="87" priority="57">
      <formula>$A52="STÜBÜ"</formula>
    </cfRule>
  </conditionalFormatting>
  <conditionalFormatting sqref="BB17:BD30">
    <cfRule type="expression" dxfId="86" priority="56">
      <formula>$BA17&lt;&gt;""</formula>
    </cfRule>
  </conditionalFormatting>
  <conditionalFormatting sqref="BA17:BA30">
    <cfRule type="expression" dxfId="85" priority="55">
      <formula>AND($CA$16&lt;&gt;"",$BA17="")</formula>
    </cfRule>
  </conditionalFormatting>
  <conditionalFormatting sqref="BG17:BI30">
    <cfRule type="expression" dxfId="84" priority="49">
      <formula>$BF17&lt;&gt;""</formula>
    </cfRule>
  </conditionalFormatting>
  <conditionalFormatting sqref="BF17:BF30">
    <cfRule type="expression" dxfId="83" priority="48">
      <formula>AND($CA$17&lt;&gt;"",$BF17="")</formula>
    </cfRule>
  </conditionalFormatting>
  <conditionalFormatting sqref="BL17:BN30">
    <cfRule type="expression" dxfId="82" priority="44">
      <formula>$BK17&lt;&gt;""</formula>
    </cfRule>
  </conditionalFormatting>
  <conditionalFormatting sqref="BK17:BK30">
    <cfRule type="expression" dxfId="81" priority="43">
      <formula>AND($CA$18&lt;&gt;"",$BK17="")</formula>
    </cfRule>
  </conditionalFormatting>
  <conditionalFormatting sqref="BQ17:BS30">
    <cfRule type="expression" dxfId="80" priority="39">
      <formula>$BP17&lt;&gt;""</formula>
    </cfRule>
  </conditionalFormatting>
  <conditionalFormatting sqref="BP17:BP30">
    <cfRule type="expression" dxfId="79" priority="38">
      <formula>AND($CA$19&lt;&gt;"",$BP17="")</formula>
    </cfRule>
  </conditionalFormatting>
  <conditionalFormatting sqref="BB35:BD48">
    <cfRule type="expression" dxfId="78" priority="34">
      <formula>$BA35&lt;&gt;""</formula>
    </cfRule>
  </conditionalFormatting>
  <conditionalFormatting sqref="BA35:BA48">
    <cfRule type="expression" dxfId="77" priority="33">
      <formula>AND($CA$20&lt;&gt;"",$BA35="")</formula>
    </cfRule>
  </conditionalFormatting>
  <conditionalFormatting sqref="BG35:BI48">
    <cfRule type="expression" dxfId="76" priority="29">
      <formula>$BF35&lt;&gt;""</formula>
    </cfRule>
  </conditionalFormatting>
  <conditionalFormatting sqref="BF35:BF48">
    <cfRule type="expression" dxfId="75" priority="28">
      <formula>AND($CA$21&lt;&gt;"",$BF35="")</formula>
    </cfRule>
  </conditionalFormatting>
  <conditionalFormatting sqref="BL35:BN48">
    <cfRule type="expression" dxfId="74" priority="24">
      <formula>$BK35&lt;&gt;""</formula>
    </cfRule>
  </conditionalFormatting>
  <conditionalFormatting sqref="BK35:BK48">
    <cfRule type="expression" dxfId="73" priority="23">
      <formula>AND(CA$22&lt;&gt;"",$BK35="")</formula>
    </cfRule>
  </conditionalFormatting>
  <conditionalFormatting sqref="BQ35:BS48">
    <cfRule type="expression" dxfId="72" priority="19">
      <formula>$BP35&lt;&gt;""</formula>
    </cfRule>
  </conditionalFormatting>
  <conditionalFormatting sqref="BP35:BP48">
    <cfRule type="expression" dxfId="71" priority="18">
      <formula>AND($CA$23&lt;&gt;"",$BP35="")</formula>
    </cfRule>
  </conditionalFormatting>
  <conditionalFormatting sqref="BG43:BI48">
    <cfRule type="expression" dxfId="70" priority="13">
      <formula>$BF43&lt;&gt;""</formula>
    </cfRule>
  </conditionalFormatting>
  <conditionalFormatting sqref="BL43:BN48">
    <cfRule type="expression" dxfId="69" priority="12">
      <formula>$BK43&lt;&gt;""</formula>
    </cfRule>
  </conditionalFormatting>
  <conditionalFormatting sqref="BQ43:BS48">
    <cfRule type="expression" dxfId="68" priority="11">
      <formula>$BP43&lt;&gt;""</formula>
    </cfRule>
  </conditionalFormatting>
  <conditionalFormatting sqref="S59:S61">
    <cfRule type="expression" dxfId="67" priority="1">
      <formula>#REF!="ISO-FA-mini"</formula>
    </cfRule>
  </conditionalFormatting>
  <conditionalFormatting sqref="S62">
    <cfRule type="expression" dxfId="66" priority="2">
      <formula>$AC63="ISO-FA-mini"</formula>
    </cfRule>
  </conditionalFormatting>
  <conditionalFormatting sqref="S60:Z62 S59">
    <cfRule type="expression" dxfId="65" priority="3">
      <formula>$AC64="ISO-FA-mini"</formula>
    </cfRule>
  </conditionalFormatting>
  <dataValidations disablePrompts="1" count="16">
    <dataValidation type="list" allowBlank="1" showInputMessage="1" showErrorMessage="1" sqref="F52:I56" xr:uid="{6BBB01CE-AE01-4D81-BD69-756FC2B216F2}">
      <formula1>INDIRECT($BV52)</formula1>
    </dataValidation>
    <dataValidation type="list" allowBlank="1" showInputMessage="1" showErrorMessage="1" sqref="K52:K56" xr:uid="{62D000AA-57D5-4F74-BCF8-3D33A620A8EA}">
      <formula1>INDIRECT($BW52)</formula1>
    </dataValidation>
    <dataValidation type="list" allowBlank="1" showInputMessage="1" showErrorMessage="1" sqref="AC52:AC56" xr:uid="{9E07483F-7421-4BD0-872D-4CD47A83A98D}">
      <formula1>INDIRECT($BZ52)</formula1>
    </dataValidation>
    <dataValidation type="list" allowBlank="1" showInputMessage="1" showErrorMessage="1" sqref="AW17:AX18 AW21:AX23 AS17:AS23 AV17:AV23 AT21:AU23 AT17:AU18" xr:uid="{DCE4A6C6-C859-4966-BBB8-0A6E774179E0}">
      <formula1>Biegen</formula1>
    </dataValidation>
    <dataValidation type="list" allowBlank="1" showInputMessage="1" showErrorMessage="1" sqref="AK17:AK23 AL17:AM18 AL21:AM23" xr:uid="{33D5ACBA-76B8-446A-BC6C-D5AB7210EC0E}">
      <formula1>Matten</formula1>
    </dataValidation>
    <dataValidation type="list" allowBlank="1" showInputMessage="1" showErrorMessage="1" sqref="AK31:AM35" xr:uid="{203E0057-3B61-4385-A4DB-5AAA3A78E229}">
      <formula1>Anschlusssysteme</formula1>
    </dataValidation>
    <dataValidation type="whole" allowBlank="1" showInputMessage="1" showErrorMessage="1" errorTitle="DIMENSIONS!" error="AAL 330_x000a_120mm ≤ a ≤ 680mm_x000a_120mm ≤ b ≤ 680mm_x000a_c= 1'000mm_x000a__x000a_AI250 / AI330_x000a_80/90mm ≤ a ≤ 270mm_x000a_500mm ≤ b ≤ 690/680mm_x000a_c= 120mm_x000a__x000a_GI330 / GI420_x000a_100mm ≤ a ≤ 320mm_x000a_650mm ≤ b ≤ 870mm_x000a_c= 120mm" sqref="AS31:AT35" xr:uid="{CE6530FD-05DC-4BDD-A622-FE92200BEEDD}">
      <formula1>CB31</formula1>
      <formula2>CC31</formula2>
    </dataValidation>
    <dataValidation type="whole" allowBlank="1" showInputMessage="1" showErrorMessage="1" errorTitle="DIMENSIONS!" error="artec Wxxx.32_x000a_2'500mm ≤ a ≤ 2'960mm_x000a_120mm ≤ b ≤ 580mm_x000a_120mm ≤ c ≤ 580mm_x000a_a + b + c = 3'200mm" sqref="AS41:AT43" xr:uid="{E8A14D51-D99A-4F2A-A54B-25A15B53B280}">
      <formula1>CB41</formula1>
      <formula2>CC41</formula2>
    </dataValidation>
    <dataValidation type="list" allowBlank="1" showInputMessage="1" showErrorMessage="1" sqref="AK41:AM43" xr:uid="{8D5B9C50-5E86-4A2A-BAA0-9A5CD86D57A6}">
      <formula1>artec</formula1>
    </dataValidation>
    <dataValidation operator="greaterThanOrEqual" allowBlank="1" showInputMessage="1" showErrorMessage="1" errorTitle="DIMENSIONS!" error="artec Wxxx.32_x000a_2'500mm ≤ a ≤ 2'960mm_x000a_120mm ≤ b ≤ 580mm (dépend de a et c)_x000a_120mm ≤ c ≤ 580mm (dépend de b et c)_x000a_a + b + c = 3'200mm" sqref="AW41:AX43" xr:uid="{DA4C8BC7-C8CE-46F3-B6BA-5DCEB9DD1D41}"/>
    <dataValidation type="whole" operator="greaterThanOrEqual" allowBlank="1" showInputMessage="1" showErrorMessage="1" errorTitle="STÜCKZAHLEN" error="Es sind nur ganze Stückzahlen zulässig." sqref="N33:P33 W33:X33 AE33:AF33 AE15:AF15 W15:X15 N15:P15 E15:G15 E33:G33" xr:uid="{D4AD83A8-F91B-4912-9DB0-90DEBEE2FF15}">
      <formula1>1</formula1>
    </dataValidation>
    <dataValidation type="whole" allowBlank="1" showInputMessage="1" showErrorMessage="1" errorTitle="DIMENSIONS!" error="artec Wxxx.32_x000a_2'500mm ≤ a ≤ 2'960mm_x000a_120mm ≤ b ≤ 580mm_x000a_120mm ≤ c ≤ 580mm_x000a_a + b + c = 3'200mm" sqref="AU41:AV43" xr:uid="{F1336EDB-7B04-4839-B2D2-EA215BD8A950}">
      <formula1>CD41</formula1>
      <formula2>BW41-AS41-CF41</formula2>
    </dataValidation>
    <dataValidation type="list" allowBlank="1" showInputMessage="1" showErrorMessage="1" sqref="BA35:BA48 BF35:BF48 BP35:BP48 BK17:BK30 BF17:BF30 BP17:BP30 BK35:BK48 BA17:BA30" xr:uid="{EA8B4DE6-6278-4A6C-9A2B-CD8A6BA93A2A}">
      <formula1>Schnitt</formula1>
    </dataValidation>
    <dataValidation allowBlank="1" showInputMessage="1" showErrorMessage="1" prompt="(nouvelle ligne avec Alt + Entrée) " sqref="K5:AX7 K9:AX11" xr:uid="{7138037C-A76E-4A59-AAC2-7CC4976ED96B}"/>
    <dataValidation type="list" allowBlank="1" showInputMessage="1" showErrorMessage="1" prompt="Veuillez entrer les coupes et plis souhaités!" sqref="D14:G14 M14:P14 V14:X14 AD14:AF14 D32:G32 M32:P32 V32:X32 AD32:AF32" xr:uid="{FEC30400-E599-405F-95AB-8F2147CE2A31}">
      <formula1>Matten</formula1>
    </dataValidation>
    <dataValidation type="whole" operator="greaterThanOrEqual" allowBlank="1" showInputMessage="1" showErrorMessage="1" errorTitle="NOMBRE DE PIÈCES" error="Seules des quantités entières sont disponibles." sqref="AN17:AO23 AN31:AO35 AN41:AO43" xr:uid="{D4C874D7-E030-4820-9FDC-0CDB8F0047A7}">
      <formula1>1</formula1>
    </dataValidation>
  </dataValidations>
  <printOptions horizontalCentered="1"/>
  <pageMargins left="0.31496062992125984" right="0.31496062992125984" top="0.78740157480314965" bottom="0.78740157480314965" header="0.31496062992125984" footer="0.31496062992125984"/>
  <pageSetup paperSize="9" scale="55" fitToWidth="2" fitToHeight="0" orientation="portrait" r:id="rId1"/>
  <headerFooter>
    <oddFooter>&amp;C&amp;10&amp;K00-049&amp;P / &amp;N</oddFooter>
  </headerFooter>
  <colBreaks count="2" manualBreakCount="2">
    <brk id="51" max="68" man="1"/>
    <brk id="71" max="68" man="1"/>
  </colBreaks>
  <ignoredErrors>
    <ignoredError sqref="BA3 BD3 BH3" unlocked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52" id="{00000000-000E-0000-0000-000003000000}">
            <xm:f>IF($BA17='..'!$B$4,$BB17&gt;$BD$14,$BB17&gt;$BC$14)</xm:f>
            <x14:dxf>
              <font>
                <b/>
                <i val="0"/>
                <color rgb="FFFF0000"/>
              </font>
            </x14:dxf>
          </x14:cfRule>
          <xm:sqref>BB17:BB30</xm:sqref>
        </x14:conditionalFormatting>
        <x14:conditionalFormatting xmlns:xm="http://schemas.microsoft.com/office/excel/2006/main">
          <x14:cfRule type="expression" priority="51" id="{00000000-000E-0000-0000-000002000000}">
            <xm:f>IF($BA17='..'!$B$4,$BC17&gt;$BC$14,$BC17&gt;$BD$14)</xm:f>
            <x14:dxf>
              <font>
                <b/>
                <i val="0"/>
                <color rgb="FFFF0000"/>
              </font>
            </x14:dxf>
          </x14:cfRule>
          <xm:sqref>BC17:BC30</xm:sqref>
        </x14:conditionalFormatting>
        <x14:conditionalFormatting xmlns:xm="http://schemas.microsoft.com/office/excel/2006/main">
          <x14:cfRule type="expression" priority="50" id="{CA804AFA-4FCD-45E9-8327-0717E93E4961}">
            <xm:f>$BI17&gt;'..'!$J9</xm:f>
            <x14:dxf>
              <font>
                <b/>
                <i val="0"/>
                <color rgb="FFFF0000"/>
              </font>
            </x14:dxf>
          </x14:cfRule>
          <xm:sqref>BI17:BI26</xm:sqref>
        </x14:conditionalFormatting>
        <x14:conditionalFormatting xmlns:xm="http://schemas.microsoft.com/office/excel/2006/main">
          <x14:cfRule type="expression" priority="47" id="{556EE1E1-A5C3-4632-98C4-5C71A7DFDB66}">
            <xm:f>IF($BF17='..'!$B$4,$BG17&gt;$BI$14,$BG17&gt;$BH$14)</xm:f>
            <x14:dxf>
              <font>
                <b/>
                <i val="0"/>
                <color rgb="FFFF0000"/>
              </font>
            </x14:dxf>
          </x14:cfRule>
          <xm:sqref>BG17:BG30</xm:sqref>
        </x14:conditionalFormatting>
        <x14:conditionalFormatting xmlns:xm="http://schemas.microsoft.com/office/excel/2006/main">
          <x14:cfRule type="expression" priority="46" id="{9F3E1930-090D-4948-84E7-EDB3C24EFCD7}">
            <xm:f>IF($BF17='..'!$B$4,$BH17&gt;$BH$14,$BH17&gt;$BI$14)</xm:f>
            <x14:dxf>
              <font>
                <b/>
                <i val="0"/>
                <color rgb="FFFF0000"/>
              </font>
            </x14:dxf>
          </x14:cfRule>
          <xm:sqref>BH17:BH30</xm:sqref>
        </x14:conditionalFormatting>
        <x14:conditionalFormatting xmlns:xm="http://schemas.microsoft.com/office/excel/2006/main">
          <x14:cfRule type="expression" priority="42" id="{3B786B48-56E7-48CA-B778-C6473AAA79CD}">
            <xm:f>IF($BK17='..'!$B$4,$BL17&gt;$BN$14,$BL17&gt;$BM$14)</xm:f>
            <x14:dxf>
              <font>
                <b/>
                <i val="0"/>
                <color rgb="FFFF0000"/>
              </font>
            </x14:dxf>
          </x14:cfRule>
          <xm:sqref>BL17:BL30</xm:sqref>
        </x14:conditionalFormatting>
        <x14:conditionalFormatting xmlns:xm="http://schemas.microsoft.com/office/excel/2006/main">
          <x14:cfRule type="expression" priority="41" id="{EA7B9AFE-B674-43B3-B047-F2820EA5FC5C}">
            <xm:f>IF($BK17='..'!$B$4,$BM17&gt;$BM$14,$BM17&gt;$BN$14)</xm:f>
            <x14:dxf>
              <font>
                <b/>
                <i val="0"/>
                <color rgb="FFFF0000"/>
              </font>
            </x14:dxf>
          </x14:cfRule>
          <xm:sqref>BM17:BM30</xm:sqref>
        </x14:conditionalFormatting>
        <x14:conditionalFormatting xmlns:xm="http://schemas.microsoft.com/office/excel/2006/main">
          <x14:cfRule type="expression" priority="37" id="{ABEADA46-27F5-4081-B760-3C0A91BCAB78}">
            <xm:f>IF($BP17='..'!$B$4,$BQ17&gt;$BS$14,$BQ17&gt;$BR$14)</xm:f>
            <x14:dxf>
              <font>
                <b/>
                <i val="0"/>
                <color rgb="FFFF0000"/>
              </font>
            </x14:dxf>
          </x14:cfRule>
          <xm:sqref>BQ17:BQ30</xm:sqref>
        </x14:conditionalFormatting>
        <x14:conditionalFormatting xmlns:xm="http://schemas.microsoft.com/office/excel/2006/main">
          <x14:cfRule type="expression" priority="36" id="{FDEEDB33-6FFB-418A-8567-45E93597E1B1}">
            <xm:f>IF($BP17='..'!$B$4,$BR17&gt;$BR$14,$BR17&gt;$BS$14)</xm:f>
            <x14:dxf>
              <font>
                <b/>
                <i val="0"/>
                <color rgb="FFFF0000"/>
              </font>
            </x14:dxf>
          </x14:cfRule>
          <xm:sqref>BR17:BR30</xm:sqref>
        </x14:conditionalFormatting>
        <x14:conditionalFormatting xmlns:xm="http://schemas.microsoft.com/office/excel/2006/main">
          <x14:cfRule type="expression" priority="32" id="{D8224B77-879D-47BA-A1BB-BF95985DB2BF}">
            <xm:f>IF($BA35='..'!$B$4,$BB35&gt;$BD$32,$BB35&gt;$BC$32)</xm:f>
            <x14:dxf>
              <font>
                <b/>
                <i val="0"/>
                <color rgb="FFFF0000"/>
              </font>
            </x14:dxf>
          </x14:cfRule>
          <xm:sqref>BB35:BB48</xm:sqref>
        </x14:conditionalFormatting>
        <x14:conditionalFormatting xmlns:xm="http://schemas.microsoft.com/office/excel/2006/main">
          <x14:cfRule type="expression" priority="31" id="{1237191A-EFE1-4037-81E4-5C1EB1928FB6}">
            <xm:f>IF($BA35='..'!$B$4,$BC35&gt;$BC$32,$BC35&gt;$BD$32)</xm:f>
            <x14:dxf>
              <font>
                <b/>
                <i val="0"/>
                <color rgb="FFFF0000"/>
              </font>
            </x14:dxf>
          </x14:cfRule>
          <xm:sqref>BC35:BC48</xm:sqref>
        </x14:conditionalFormatting>
        <x14:conditionalFormatting xmlns:xm="http://schemas.microsoft.com/office/excel/2006/main">
          <x14:cfRule type="expression" priority="27" id="{C499C764-FBEA-4896-B5FD-CD88E931A99A}">
            <xm:f>IF($BF35='..'!$B$4,$BG35&gt;$BI$32,$BG35&gt;$BH$32)</xm:f>
            <x14:dxf>
              <font>
                <b/>
                <i val="0"/>
                <color rgb="FFFF0000"/>
              </font>
            </x14:dxf>
          </x14:cfRule>
          <xm:sqref>BG35:BG48</xm:sqref>
        </x14:conditionalFormatting>
        <x14:conditionalFormatting xmlns:xm="http://schemas.microsoft.com/office/excel/2006/main">
          <x14:cfRule type="expression" priority="26" id="{CBBA058A-BBF8-4037-9B19-FE56356C756D}">
            <xm:f>IF($BG35='..'!$B$4,$BH35&gt;$BH$32,$BH35&gt;$BI$32)</xm:f>
            <x14:dxf>
              <font>
                <b/>
                <i val="0"/>
                <color rgb="FFFF0000"/>
              </font>
            </x14:dxf>
          </x14:cfRule>
          <xm:sqref>BH35:BH48</xm:sqref>
        </x14:conditionalFormatting>
        <x14:conditionalFormatting xmlns:xm="http://schemas.microsoft.com/office/excel/2006/main">
          <x14:cfRule type="expression" priority="22" id="{95CC5FA4-46C0-4D56-8AA5-BEF98F016BC1}">
            <xm:f>IF($BK35='..'!$B$4,$BL35&gt;$BN$32,$BL35&gt;$BM$32)</xm:f>
            <x14:dxf>
              <font>
                <b/>
                <i val="0"/>
                <color rgb="FFFF0000"/>
              </font>
            </x14:dxf>
          </x14:cfRule>
          <xm:sqref>BL35:BL48</xm:sqref>
        </x14:conditionalFormatting>
        <x14:conditionalFormatting xmlns:xm="http://schemas.microsoft.com/office/excel/2006/main">
          <x14:cfRule type="expression" priority="21" id="{F64F29D5-7CAA-4A70-AC5E-BB5CA9B3C3D7}">
            <xm:f>IF($BK35='..'!$B$4,$BM35&gt;$BM$32,$BM35&gt;$BN$32)</xm:f>
            <x14:dxf>
              <font>
                <b/>
                <i val="0"/>
                <color rgb="FFFF0000"/>
              </font>
            </x14:dxf>
          </x14:cfRule>
          <xm:sqref>BM35:BM48</xm:sqref>
        </x14:conditionalFormatting>
        <x14:conditionalFormatting xmlns:xm="http://schemas.microsoft.com/office/excel/2006/main">
          <x14:cfRule type="expression" priority="17" id="{6EF3E11E-624D-45E8-98B5-68B1AC82CF96}">
            <xm:f>IF($BP35='..'!$B$4,$BQ35&gt;$BS$32,$BQ35&gt;$BR$32)</xm:f>
            <x14:dxf>
              <font>
                <b/>
                <i val="0"/>
                <color rgb="FFFF0000"/>
              </font>
            </x14:dxf>
          </x14:cfRule>
          <xm:sqref>BQ35:BQ48</xm:sqref>
        </x14:conditionalFormatting>
        <x14:conditionalFormatting xmlns:xm="http://schemas.microsoft.com/office/excel/2006/main">
          <x14:cfRule type="expression" priority="16" id="{5FB2B932-4873-4B9E-BB91-7EC35F787C22}">
            <xm:f>IF($BP35='..'!$B$4,$BR35&gt;$BR$32,$BR35&gt;$BS$32)</xm:f>
            <x14:dxf>
              <font>
                <b/>
                <i val="0"/>
                <color rgb="FFFF0000"/>
              </font>
            </x14:dxf>
          </x14:cfRule>
          <xm:sqref>BR35:BR48</xm:sqref>
        </x14:conditionalFormatting>
        <x14:conditionalFormatting xmlns:xm="http://schemas.microsoft.com/office/excel/2006/main">
          <x14:cfRule type="expression" priority="10" id="{5625EE96-77DB-495A-B1D5-4B53A3DE108A}">
            <xm:f>$BD17&gt;'..'!$E9</xm:f>
            <x14:dxf>
              <font>
                <b/>
                <i val="0"/>
                <color rgb="FFFF0000"/>
              </font>
            </x14:dxf>
          </x14:cfRule>
          <xm:sqref>BD17:BD26</xm:sqref>
        </x14:conditionalFormatting>
        <x14:conditionalFormatting xmlns:xm="http://schemas.microsoft.com/office/excel/2006/main">
          <x14:cfRule type="expression" priority="9" id="{2123A097-DB27-427E-A34E-5259E905323E}">
            <xm:f>$BN17&gt;'..'!$O9</xm:f>
            <x14:dxf>
              <font>
                <b/>
                <i val="0"/>
                <color rgb="FFFF0000"/>
              </font>
            </x14:dxf>
          </x14:cfRule>
          <xm:sqref>BN17:BN26</xm:sqref>
        </x14:conditionalFormatting>
        <x14:conditionalFormatting xmlns:xm="http://schemas.microsoft.com/office/excel/2006/main">
          <x14:cfRule type="expression" priority="8" id="{E4C0E5A2-2863-452C-AF0C-74299ACADF8F}">
            <xm:f>$BS17&gt;'..'!$T9</xm:f>
            <x14:dxf>
              <font>
                <b/>
                <i val="0"/>
                <color rgb="FFFF0000"/>
              </font>
            </x14:dxf>
          </x14:cfRule>
          <xm:sqref>BS17:BS26</xm:sqref>
        </x14:conditionalFormatting>
        <x14:conditionalFormatting xmlns:xm="http://schemas.microsoft.com/office/excel/2006/main">
          <x14:cfRule type="expression" priority="7" id="{DED38C78-F3F3-4742-BBB0-116B02FEC7A1}">
            <xm:f>$BD35&gt;'..'!$Y9</xm:f>
            <x14:dxf>
              <font>
                <b/>
                <i val="0"/>
                <color rgb="FFFF0000"/>
              </font>
            </x14:dxf>
          </x14:cfRule>
          <xm:sqref>BD35:BD36</xm:sqref>
        </x14:conditionalFormatting>
        <x14:conditionalFormatting xmlns:xm="http://schemas.microsoft.com/office/excel/2006/main">
          <x14:cfRule type="expression" priority="6" id="{C18A5F94-E8CA-441A-81A4-E4ADA5E07310}">
            <xm:f>$BS35&gt;'..'!$AN9</xm:f>
            <x14:dxf>
              <font>
                <b/>
                <i val="0"/>
                <color rgb="FFFF0000"/>
              </font>
            </x14:dxf>
          </x14:cfRule>
          <xm:sqref>BS35:BS36</xm:sqref>
        </x14:conditionalFormatting>
        <x14:conditionalFormatting xmlns:xm="http://schemas.microsoft.com/office/excel/2006/main">
          <x14:cfRule type="expression" priority="5" id="{837AA851-161A-4D34-846E-F65EC739F81F}">
            <xm:f>$BN35&gt;'..'!$AI9</xm:f>
            <x14:dxf>
              <font>
                <b/>
                <i val="0"/>
                <color rgb="FFFF0000"/>
              </font>
            </x14:dxf>
          </x14:cfRule>
          <xm:sqref>BN35:BN36</xm:sqref>
        </x14:conditionalFormatting>
        <x14:conditionalFormatting xmlns:xm="http://schemas.microsoft.com/office/excel/2006/main">
          <x14:cfRule type="expression" priority="4" id="{EF81363A-ABED-44AB-9997-15BD2CCECCAB}">
            <xm:f>$BI35&gt;'..'!$AD9</xm:f>
            <x14:dxf>
              <font>
                <b/>
                <i val="0"/>
                <color rgb="FFFF0000"/>
              </font>
            </x14:dxf>
          </x14:cfRule>
          <xm:sqref>BI35:BI36</xm:sqref>
        </x14:conditionalFormatting>
        <x14:conditionalFormatting xmlns:xm="http://schemas.microsoft.com/office/excel/2006/main">
          <x14:cfRule type="expression" priority="257" id="{DED38C78-F3F3-4742-BBB0-116B02FEC7A1}">
            <xm:f>$BD38&gt;'..'!$Y11</xm:f>
            <x14:dxf>
              <font>
                <b/>
                <i val="0"/>
                <color rgb="FFFF0000"/>
              </font>
            </x14:dxf>
          </x14:cfRule>
          <xm:sqref>BD38:BD48</xm:sqref>
        </x14:conditionalFormatting>
        <x14:conditionalFormatting xmlns:xm="http://schemas.microsoft.com/office/excel/2006/main">
          <x14:cfRule type="expression" priority="258" id="{DED38C78-F3F3-4742-BBB0-116B02FEC7A1}">
            <xm:f>$BD37&gt;'..'!#REF!</xm:f>
            <x14:dxf>
              <font>
                <b/>
                <i val="0"/>
                <color rgb="FFFF0000"/>
              </font>
            </x14:dxf>
          </x14:cfRule>
          <xm:sqref>BD37</xm:sqref>
        </x14:conditionalFormatting>
        <x14:conditionalFormatting xmlns:xm="http://schemas.microsoft.com/office/excel/2006/main">
          <x14:cfRule type="expression" priority="261" id="{C18A5F94-E8CA-441A-81A4-E4ADA5E07310}">
            <xm:f>$BS38&gt;'..'!$AN11</xm:f>
            <x14:dxf>
              <font>
                <b/>
                <i val="0"/>
                <color rgb="FFFF0000"/>
              </font>
            </x14:dxf>
          </x14:cfRule>
          <xm:sqref>BS38:BS48</xm:sqref>
        </x14:conditionalFormatting>
        <x14:conditionalFormatting xmlns:xm="http://schemas.microsoft.com/office/excel/2006/main">
          <x14:cfRule type="expression" priority="262" id="{C18A5F94-E8CA-441A-81A4-E4ADA5E07310}">
            <xm:f>$BS37&gt;'..'!#REF!</xm:f>
            <x14:dxf>
              <font>
                <b/>
                <i val="0"/>
                <color rgb="FFFF0000"/>
              </font>
            </x14:dxf>
          </x14:cfRule>
          <xm:sqref>BS37</xm:sqref>
        </x14:conditionalFormatting>
        <x14:conditionalFormatting xmlns:xm="http://schemas.microsoft.com/office/excel/2006/main">
          <x14:cfRule type="expression" priority="265" id="{837AA851-161A-4D34-846E-F65EC739F81F}">
            <xm:f>$BN38&gt;'..'!$AI11</xm:f>
            <x14:dxf>
              <font>
                <b/>
                <i val="0"/>
                <color rgb="FFFF0000"/>
              </font>
            </x14:dxf>
          </x14:cfRule>
          <xm:sqref>BN38:BN48</xm:sqref>
        </x14:conditionalFormatting>
        <x14:conditionalFormatting xmlns:xm="http://schemas.microsoft.com/office/excel/2006/main">
          <x14:cfRule type="expression" priority="266" id="{837AA851-161A-4D34-846E-F65EC739F81F}">
            <xm:f>$BN37&gt;'..'!#REF!</xm:f>
            <x14:dxf>
              <font>
                <b/>
                <i val="0"/>
                <color rgb="FFFF0000"/>
              </font>
            </x14:dxf>
          </x14:cfRule>
          <xm:sqref>BN37</xm:sqref>
        </x14:conditionalFormatting>
        <x14:conditionalFormatting xmlns:xm="http://schemas.microsoft.com/office/excel/2006/main">
          <x14:cfRule type="expression" priority="269" id="{EF81363A-ABED-44AB-9997-15BD2CCECCAB}">
            <xm:f>$BI38&gt;'..'!$AD11</xm:f>
            <x14:dxf>
              <font>
                <b/>
                <i val="0"/>
                <color rgb="FFFF0000"/>
              </font>
            </x14:dxf>
          </x14:cfRule>
          <xm:sqref>BI38:BI48</xm:sqref>
        </x14:conditionalFormatting>
        <x14:conditionalFormatting xmlns:xm="http://schemas.microsoft.com/office/excel/2006/main">
          <x14:cfRule type="expression" priority="270" id="{EF81363A-ABED-44AB-9997-15BD2CCECCAB}">
            <xm:f>$BI37&gt;'..'!#REF!</xm:f>
            <x14:dxf>
              <font>
                <b/>
                <i val="0"/>
                <color rgb="FFFF0000"/>
              </font>
            </x14:dxf>
          </x14:cfRule>
          <xm:sqref>BI37</xm:sqref>
        </x14:conditionalFormatting>
        <x14:conditionalFormatting xmlns:xm="http://schemas.microsoft.com/office/excel/2006/main">
          <x14:cfRule type="expression" priority="272" id="{CA804AFA-4FCD-45E9-8327-0717E93E4961}">
            <xm:f>$BI28&gt;'..'!$J19</xm:f>
            <x14:dxf>
              <font>
                <b/>
                <i val="0"/>
                <color rgb="FFFF0000"/>
              </font>
            </x14:dxf>
          </x14:cfRule>
          <xm:sqref>BI28:BI30</xm:sqref>
        </x14:conditionalFormatting>
        <x14:conditionalFormatting xmlns:xm="http://schemas.microsoft.com/office/excel/2006/main">
          <x14:cfRule type="expression" priority="273" id="{CA804AFA-4FCD-45E9-8327-0717E93E4961}">
            <xm:f>$BI27&gt;'..'!#REF!</xm:f>
            <x14:dxf>
              <font>
                <b/>
                <i val="0"/>
                <color rgb="FFFF0000"/>
              </font>
            </x14:dxf>
          </x14:cfRule>
          <xm:sqref>BI27</xm:sqref>
        </x14:conditionalFormatting>
        <x14:conditionalFormatting xmlns:xm="http://schemas.microsoft.com/office/excel/2006/main">
          <x14:cfRule type="expression" priority="276" id="{5625EE96-77DB-495A-B1D5-4B53A3DE108A}">
            <xm:f>$BD28&gt;'..'!$E19</xm:f>
            <x14:dxf>
              <font>
                <b/>
                <i val="0"/>
                <color rgb="FFFF0000"/>
              </font>
            </x14:dxf>
          </x14:cfRule>
          <xm:sqref>BD28:BD30</xm:sqref>
        </x14:conditionalFormatting>
        <x14:conditionalFormatting xmlns:xm="http://schemas.microsoft.com/office/excel/2006/main">
          <x14:cfRule type="expression" priority="277" id="{5625EE96-77DB-495A-B1D5-4B53A3DE108A}">
            <xm:f>$BD27&gt;'..'!#REF!</xm:f>
            <x14:dxf>
              <font>
                <b/>
                <i val="0"/>
                <color rgb="FFFF0000"/>
              </font>
            </x14:dxf>
          </x14:cfRule>
          <xm:sqref>BD27</xm:sqref>
        </x14:conditionalFormatting>
        <x14:conditionalFormatting xmlns:xm="http://schemas.microsoft.com/office/excel/2006/main">
          <x14:cfRule type="expression" priority="280" id="{2123A097-DB27-427E-A34E-5259E905323E}">
            <xm:f>$BN28&gt;'..'!$O19</xm:f>
            <x14:dxf>
              <font>
                <b/>
                <i val="0"/>
                <color rgb="FFFF0000"/>
              </font>
            </x14:dxf>
          </x14:cfRule>
          <xm:sqref>BN28:BN30</xm:sqref>
        </x14:conditionalFormatting>
        <x14:conditionalFormatting xmlns:xm="http://schemas.microsoft.com/office/excel/2006/main">
          <x14:cfRule type="expression" priority="281" id="{2123A097-DB27-427E-A34E-5259E905323E}">
            <xm:f>$BN27&gt;'..'!#REF!</xm:f>
            <x14:dxf>
              <font>
                <b/>
                <i val="0"/>
                <color rgb="FFFF0000"/>
              </font>
            </x14:dxf>
          </x14:cfRule>
          <xm:sqref>BN27</xm:sqref>
        </x14:conditionalFormatting>
        <x14:conditionalFormatting xmlns:xm="http://schemas.microsoft.com/office/excel/2006/main">
          <x14:cfRule type="expression" priority="284" id="{E4C0E5A2-2863-452C-AF0C-74299ACADF8F}">
            <xm:f>$BS28&gt;'..'!$T19</xm:f>
            <x14:dxf>
              <font>
                <b/>
                <i val="0"/>
                <color rgb="FFFF0000"/>
              </font>
            </x14:dxf>
          </x14:cfRule>
          <xm:sqref>BS28:BS30</xm:sqref>
        </x14:conditionalFormatting>
        <x14:conditionalFormatting xmlns:xm="http://schemas.microsoft.com/office/excel/2006/main">
          <x14:cfRule type="expression" priority="285" id="{E4C0E5A2-2863-452C-AF0C-74299ACADF8F}">
            <xm:f>$BS27&gt;'..'!#REF!</xm:f>
            <x14:dxf>
              <font>
                <b/>
                <i val="0"/>
                <color rgb="FFFF0000"/>
              </font>
            </x14:dxf>
          </x14:cfRule>
          <xm:sqref>BS27</xm:sqref>
        </x14:conditionalFormatting>
      </x14:conditionalFormattings>
    </ext>
    <ext xmlns:x14="http://schemas.microsoft.com/office/spreadsheetml/2009/9/main" uri="{CCE6A557-97BC-4b89-ADB6-D9C93CAAB3DF}">
      <x14:dataValidations xmlns:xm="http://schemas.microsoft.com/office/excel/2006/main" disablePrompts="1" count="5">
        <x14:dataValidation type="list" allowBlank="1" showInputMessage="1" showErrorMessage="1" xr:uid="{8A8BBC32-825C-47AC-AE69-C047865F72D1}">
          <x14:formula1>
            <xm:f>'.'!$Z$4:$Z$8</xm:f>
          </x14:formula1>
          <xm:sqref>A52:D56</xm:sqref>
        </x14:dataValidation>
        <x14:dataValidation type="whole" allowBlank="1" showInputMessage="1" showErrorMessage="1" errorTitle="POSITION COUPE" error="Longueur de coupe trop longue!" xr:uid="{3E35035F-5660-4CF5-A484-79892AAA6262}">
          <x14:formula1>
            <xm:f>0</xm:f>
          </x14:formula1>
          <x14:formula2>
            <xm:f>'..'!E9</xm:f>
          </x14:formula2>
          <xm:sqref>BS17:BS30 BN17:BN30 BD17:BD30 BI17:BI30</xm:sqref>
        </x14:dataValidation>
        <x14:dataValidation type="whole" allowBlank="1" showInputMessage="1" showErrorMessage="1" errorTitle="POSITION COUPE" error="La coupe est à l'extérieur du treillis!" xr:uid="{0F6A07BA-82FC-44A0-B170-8DF53F4861F9}">
          <x14:formula1>
            <xm:f>0</xm:f>
          </x14:formula1>
          <x14:formula2>
            <xm:f>'..'!C9</xm:f>
          </x14:formula2>
          <xm:sqref>BB17:BC30 BQ17:BR30 BL17:BM30 BG17:BH30</xm:sqref>
        </x14:dataValidation>
        <x14:dataValidation type="whole" allowBlank="1" showInputMessage="1" showErrorMessage="1" errorTitle="POSITION COUPE" error="La coupe est à l'extérieur du treillis!" xr:uid="{DF5FA02F-C246-4896-9C6D-F1655DB1BC10}">
          <x14:formula1>
            <xm:f>0</xm:f>
          </x14:formula1>
          <x14:formula2>
            <xm:f>'..'!W9</xm:f>
          </x14:formula2>
          <xm:sqref>BQ35:BR48 BB35:BC48 BL35:BM48 BG35:BH48</xm:sqref>
        </x14:dataValidation>
        <x14:dataValidation type="whole" allowBlank="1" showInputMessage="1" showErrorMessage="1" errorTitle="POSITION COUPE" error="Longueur de coupe trop longue!" xr:uid="{145C04DE-E3E0-4A45-956E-EABBF0706941}">
          <x14:formula1>
            <xm:f>0</xm:f>
          </x14:formula1>
          <x14:formula2>
            <xm:f>'..'!Y9</xm:f>
          </x14:formula2>
          <xm:sqref>BS35:BS48 BN35:BN48 BI35:BI48 BD35:BD48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dimension ref="B1:BA298"/>
  <sheetViews>
    <sheetView topLeftCell="L24" zoomScaleNormal="100" workbookViewId="0">
      <selection activeCell="AK53" sqref="AK53:AN56"/>
    </sheetView>
  </sheetViews>
  <sheetFormatPr baseColWidth="10" defaultRowHeight="15" x14ac:dyDescent="0.25"/>
  <cols>
    <col min="1" max="1" width="4.140625" style="74" customWidth="1"/>
    <col min="2" max="2" width="10.140625" style="74" customWidth="1"/>
    <col min="3" max="3" width="4.28515625" style="74" customWidth="1"/>
    <col min="4" max="4" width="10.140625" style="74" customWidth="1"/>
    <col min="5" max="5" width="4.28515625" style="74" customWidth="1"/>
    <col min="6" max="6" width="10.140625" style="74" customWidth="1"/>
    <col min="7" max="7" width="4.28515625" style="74" customWidth="1"/>
    <col min="8" max="8" width="10.140625" style="74" customWidth="1"/>
    <col min="9" max="9" width="4.28515625" style="74" customWidth="1"/>
    <col min="10" max="10" width="10.140625" style="74" customWidth="1"/>
    <col min="11" max="11" width="4.28515625" style="74" customWidth="1"/>
    <col min="12" max="12" width="10.140625" style="74" customWidth="1"/>
    <col min="13" max="13" width="4.28515625" style="74" customWidth="1"/>
    <col min="14" max="14" width="10.140625" style="74" customWidth="1"/>
    <col min="15" max="15" width="4.28515625" style="74" customWidth="1"/>
    <col min="16" max="16" width="10.140625" style="74" customWidth="1"/>
    <col min="17" max="17" width="4.42578125" style="74" customWidth="1"/>
    <col min="18" max="18" width="10.140625" style="74" customWidth="1"/>
    <col min="19" max="19" width="4.42578125" style="74" customWidth="1"/>
    <col min="20" max="20" width="10.140625" style="74" customWidth="1"/>
    <col min="21" max="21" width="4.28515625" style="74" customWidth="1"/>
    <col min="22" max="22" width="10.140625" style="74" customWidth="1"/>
    <col min="23" max="23" width="4.28515625" style="74" customWidth="1"/>
    <col min="24" max="24" width="10.140625" style="74" customWidth="1"/>
    <col min="25" max="25" width="4.140625" style="74" customWidth="1"/>
    <col min="26" max="27" width="11.42578125" style="74"/>
    <col min="28" max="28" width="4.28515625" style="74" customWidth="1"/>
    <col min="29" max="29" width="14.140625" style="74" customWidth="1"/>
    <col min="30" max="35" width="11.42578125" style="74"/>
    <col min="36" max="36" width="4.5703125" style="74" customWidth="1"/>
    <col min="37" max="16384" width="11.42578125" style="74"/>
  </cols>
  <sheetData>
    <row r="1" spans="2:53" ht="15.75" thickBot="1" x14ac:dyDescent="0.3">
      <c r="J1" s="75"/>
      <c r="K1" s="75"/>
      <c r="M1" s="1"/>
    </row>
    <row r="2" spans="2:53" ht="19.5" thickBot="1" x14ac:dyDescent="0.3">
      <c r="B2" s="330" t="s">
        <v>13</v>
      </c>
      <c r="C2" s="331"/>
      <c r="D2" s="331"/>
      <c r="E2" s="331"/>
      <c r="F2" s="331"/>
      <c r="G2" s="331"/>
      <c r="H2" s="331"/>
      <c r="I2" s="331"/>
      <c r="J2" s="331"/>
      <c r="K2" s="331"/>
      <c r="L2" s="331"/>
      <c r="M2" s="331"/>
      <c r="N2" s="331"/>
      <c r="O2" s="331"/>
      <c r="P2" s="331"/>
      <c r="Q2" s="331"/>
      <c r="R2" s="331"/>
      <c r="S2" s="331"/>
      <c r="T2" s="331"/>
      <c r="U2" s="331"/>
      <c r="V2" s="331"/>
      <c r="W2" s="331"/>
      <c r="X2" s="332"/>
      <c r="Y2" s="76"/>
      <c r="Z2" s="330" t="s">
        <v>228</v>
      </c>
      <c r="AA2" s="332"/>
      <c r="AC2" s="330" t="s">
        <v>13</v>
      </c>
      <c r="AD2" s="331"/>
      <c r="AE2" s="331"/>
      <c r="AF2" s="331"/>
      <c r="AG2" s="331"/>
      <c r="AH2" s="331"/>
      <c r="AI2" s="332"/>
      <c r="AK2" s="330" t="s">
        <v>350</v>
      </c>
      <c r="AL2" s="331"/>
      <c r="AM2" s="331"/>
      <c r="AN2" s="332"/>
      <c r="AP2" s="330" t="s">
        <v>302</v>
      </c>
      <c r="AQ2" s="331"/>
      <c r="AR2" s="331"/>
      <c r="AS2" s="331"/>
      <c r="AT2" s="331"/>
      <c r="AU2" s="331"/>
      <c r="AV2" s="331"/>
      <c r="AW2" s="331"/>
      <c r="AX2" s="331"/>
      <c r="AY2" s="331"/>
      <c r="AZ2" s="331"/>
      <c r="BA2" s="332"/>
    </row>
    <row r="3" spans="2:53" x14ac:dyDescent="0.25">
      <c r="Y3" s="1"/>
      <c r="Z3" s="77">
        <v>1</v>
      </c>
      <c r="AA3" s="77">
        <v>2</v>
      </c>
      <c r="AC3" s="77"/>
      <c r="AD3" s="77" t="s">
        <v>229</v>
      </c>
      <c r="AE3" s="77" t="s">
        <v>230</v>
      </c>
      <c r="AF3" s="77" t="s">
        <v>231</v>
      </c>
      <c r="AG3" s="77" t="s">
        <v>232</v>
      </c>
      <c r="AH3" s="77" t="s">
        <v>25</v>
      </c>
      <c r="AI3" s="77" t="s">
        <v>233</v>
      </c>
      <c r="AK3" s="77" t="s">
        <v>0</v>
      </c>
      <c r="AL3" s="77" t="s">
        <v>251</v>
      </c>
      <c r="AM3" s="77" t="s">
        <v>252</v>
      </c>
      <c r="AN3" s="77" t="s">
        <v>253</v>
      </c>
      <c r="AP3" s="77" t="s">
        <v>0</v>
      </c>
      <c r="AQ3" s="77" t="s">
        <v>251</v>
      </c>
      <c r="AR3" s="77" t="s">
        <v>253</v>
      </c>
      <c r="AS3" s="77" t="s">
        <v>246</v>
      </c>
      <c r="AT3" s="77" t="s">
        <v>247</v>
      </c>
      <c r="AU3" s="77" t="s">
        <v>248</v>
      </c>
      <c r="AV3" s="77" t="s">
        <v>250</v>
      </c>
      <c r="AW3" s="77" t="s">
        <v>333</v>
      </c>
      <c r="AX3" s="77" t="s">
        <v>334</v>
      </c>
      <c r="AY3" s="77" t="s">
        <v>335</v>
      </c>
      <c r="AZ3" s="77" t="s">
        <v>248</v>
      </c>
      <c r="BA3" s="77" t="s">
        <v>336</v>
      </c>
    </row>
    <row r="4" spans="2:53" x14ac:dyDescent="0.25">
      <c r="B4" s="74" t="s">
        <v>9</v>
      </c>
      <c r="D4" s="74" t="s">
        <v>10</v>
      </c>
      <c r="F4" s="74" t="s">
        <v>11</v>
      </c>
      <c r="H4" s="74" t="s">
        <v>12</v>
      </c>
      <c r="J4" s="74" t="s">
        <v>14</v>
      </c>
      <c r="L4" s="74" t="s">
        <v>15</v>
      </c>
      <c r="N4" s="1" t="s">
        <v>16</v>
      </c>
      <c r="P4" s="75" t="s">
        <v>349</v>
      </c>
      <c r="Y4" s="1"/>
      <c r="Z4" s="43" t="s">
        <v>9</v>
      </c>
      <c r="AA4" s="78" t="s">
        <v>9</v>
      </c>
      <c r="AC4" s="43" t="str">
        <f>CONCATENATE("SUNO","-",AE4)</f>
        <v>SUNO-70</v>
      </c>
      <c r="AD4" s="79" t="s">
        <v>16</v>
      </c>
      <c r="AE4" s="79">
        <v>70</v>
      </c>
      <c r="AF4" s="79">
        <f>AE4/10</f>
        <v>7</v>
      </c>
      <c r="AG4" s="79" t="s">
        <v>522</v>
      </c>
      <c r="AH4" s="79" t="s">
        <v>234</v>
      </c>
      <c r="AI4" s="79">
        <v>0</v>
      </c>
      <c r="AK4" s="77">
        <v>1</v>
      </c>
      <c r="AL4" s="77">
        <v>2</v>
      </c>
      <c r="AM4" s="77">
        <v>3</v>
      </c>
      <c r="AN4" s="77">
        <v>4</v>
      </c>
      <c r="AP4" s="77">
        <v>1</v>
      </c>
      <c r="AQ4" s="77">
        <v>2</v>
      </c>
      <c r="AR4" s="77">
        <v>3</v>
      </c>
      <c r="AS4" s="77">
        <v>4</v>
      </c>
      <c r="AT4" s="77">
        <v>5</v>
      </c>
      <c r="AU4" s="77">
        <v>6</v>
      </c>
      <c r="AV4" s="77">
        <v>7</v>
      </c>
      <c r="AW4" s="77">
        <v>8</v>
      </c>
      <c r="AX4" s="77">
        <v>9</v>
      </c>
      <c r="AY4" s="77">
        <v>10</v>
      </c>
      <c r="AZ4" s="77">
        <v>11</v>
      </c>
      <c r="BA4" s="77">
        <v>12</v>
      </c>
    </row>
    <row r="5" spans="2:53" x14ac:dyDescent="0.25">
      <c r="B5" s="1" t="s">
        <v>17</v>
      </c>
      <c r="D5" s="74" t="s">
        <v>18</v>
      </c>
      <c r="F5" s="74" t="s">
        <v>19</v>
      </c>
      <c r="H5" s="74" t="s">
        <v>20</v>
      </c>
      <c r="N5" s="1">
        <v>10</v>
      </c>
      <c r="P5" s="1" t="s">
        <v>351</v>
      </c>
      <c r="Y5" s="1"/>
      <c r="Z5" s="43" t="s">
        <v>11</v>
      </c>
      <c r="AA5" s="78" t="s">
        <v>235</v>
      </c>
      <c r="AC5" s="43" t="str">
        <f t="shared" ref="AC5:AC68" si="0">CONCATENATE("SUNO","-",AE5)</f>
        <v>SUNO-80</v>
      </c>
      <c r="AD5" s="79" t="s">
        <v>16</v>
      </c>
      <c r="AE5" s="79">
        <v>80</v>
      </c>
      <c r="AF5" s="79">
        <f t="shared" ref="AF5:AF68" si="1">AE5/10</f>
        <v>8</v>
      </c>
      <c r="AG5" s="79" t="s">
        <v>522</v>
      </c>
      <c r="AH5" s="79" t="s">
        <v>234</v>
      </c>
      <c r="AI5" s="79">
        <v>0</v>
      </c>
      <c r="AK5" s="79" t="s">
        <v>254</v>
      </c>
      <c r="AL5" s="79">
        <v>4800</v>
      </c>
      <c r="AM5" s="79">
        <v>2250</v>
      </c>
      <c r="AN5" s="79">
        <v>45.2</v>
      </c>
      <c r="AP5" s="79" t="s">
        <v>305</v>
      </c>
      <c r="AQ5" s="79">
        <v>5000</v>
      </c>
      <c r="AR5" s="79">
        <v>36.299999999999997</v>
      </c>
      <c r="AS5" s="79" t="s">
        <v>337</v>
      </c>
      <c r="AT5" s="79" t="s">
        <v>337</v>
      </c>
      <c r="AU5" s="79" t="s">
        <v>337</v>
      </c>
      <c r="AV5" s="79" t="s">
        <v>234</v>
      </c>
      <c r="AW5" s="79" t="s">
        <v>234</v>
      </c>
      <c r="AX5" s="79" t="s">
        <v>234</v>
      </c>
      <c r="AY5" s="79" t="s">
        <v>234</v>
      </c>
      <c r="AZ5" s="79" t="s">
        <v>234</v>
      </c>
      <c r="BA5" s="79" t="s">
        <v>234</v>
      </c>
    </row>
    <row r="6" spans="2:53" x14ac:dyDescent="0.25">
      <c r="B6" s="1" t="s">
        <v>21</v>
      </c>
      <c r="D6" s="74" t="s">
        <v>22</v>
      </c>
      <c r="F6" s="74" t="s">
        <v>23</v>
      </c>
      <c r="H6" s="74" t="s">
        <v>24</v>
      </c>
      <c r="J6" s="74" t="s">
        <v>25</v>
      </c>
      <c r="L6" s="74" t="s">
        <v>26</v>
      </c>
      <c r="N6" s="1">
        <v>20</v>
      </c>
      <c r="P6" s="1" t="s">
        <v>352</v>
      </c>
      <c r="Y6" s="1"/>
      <c r="Z6" s="43" t="s">
        <v>10</v>
      </c>
      <c r="AA6" s="78" t="s">
        <v>10</v>
      </c>
      <c r="AC6" s="43" t="str">
        <f t="shared" si="0"/>
        <v>SUNO-90</v>
      </c>
      <c r="AD6" s="79" t="s">
        <v>16</v>
      </c>
      <c r="AE6" s="79">
        <v>90</v>
      </c>
      <c r="AF6" s="79">
        <f t="shared" si="1"/>
        <v>9</v>
      </c>
      <c r="AG6" s="79" t="s">
        <v>522</v>
      </c>
      <c r="AH6" s="79" t="s">
        <v>234</v>
      </c>
      <c r="AI6" s="79">
        <v>0</v>
      </c>
      <c r="AK6" s="79" t="s">
        <v>255</v>
      </c>
      <c r="AL6" s="79">
        <v>6300</v>
      </c>
      <c r="AM6" s="79">
        <v>2250</v>
      </c>
      <c r="AN6" s="79">
        <v>59.3</v>
      </c>
      <c r="AP6" s="79" t="s">
        <v>306</v>
      </c>
      <c r="AQ6" s="79">
        <v>5000</v>
      </c>
      <c r="AR6" s="79">
        <v>41.4</v>
      </c>
      <c r="AS6" s="79" t="s">
        <v>337</v>
      </c>
      <c r="AT6" s="79" t="s">
        <v>337</v>
      </c>
      <c r="AU6" s="79" t="s">
        <v>337</v>
      </c>
      <c r="AV6" s="79" t="s">
        <v>234</v>
      </c>
      <c r="AW6" s="79" t="s">
        <v>234</v>
      </c>
      <c r="AX6" s="79" t="s">
        <v>234</v>
      </c>
      <c r="AY6" s="79" t="s">
        <v>234</v>
      </c>
      <c r="AZ6" s="79" t="s">
        <v>234</v>
      </c>
      <c r="BA6" s="79" t="s">
        <v>234</v>
      </c>
    </row>
    <row r="7" spans="2:53" x14ac:dyDescent="0.25">
      <c r="B7" s="1" t="s">
        <v>27</v>
      </c>
      <c r="D7" s="74" t="s">
        <v>28</v>
      </c>
      <c r="F7" s="74" t="s">
        <v>29</v>
      </c>
      <c r="H7" s="74" t="s">
        <v>30</v>
      </c>
      <c r="N7" s="1">
        <v>30</v>
      </c>
      <c r="P7" s="1" t="s">
        <v>353</v>
      </c>
      <c r="Y7" s="1"/>
      <c r="Z7" s="43" t="s">
        <v>12</v>
      </c>
      <c r="AA7" s="78" t="s">
        <v>236</v>
      </c>
      <c r="AC7" s="43" t="str">
        <f t="shared" si="0"/>
        <v>SUNO-100</v>
      </c>
      <c r="AD7" s="79" t="s">
        <v>16</v>
      </c>
      <c r="AE7" s="79">
        <v>100</v>
      </c>
      <c r="AF7" s="79">
        <f t="shared" si="1"/>
        <v>10</v>
      </c>
      <c r="AG7" s="79" t="s">
        <v>522</v>
      </c>
      <c r="AH7" s="79" t="s">
        <v>234</v>
      </c>
      <c r="AI7" s="79">
        <v>0</v>
      </c>
      <c r="AK7" s="79" t="s">
        <v>256</v>
      </c>
      <c r="AL7" s="79">
        <v>3900</v>
      </c>
      <c r="AM7" s="79">
        <v>2250</v>
      </c>
      <c r="AN7" s="79">
        <v>46.9</v>
      </c>
      <c r="AP7" s="79" t="s">
        <v>307</v>
      </c>
      <c r="AQ7" s="79">
        <v>5000</v>
      </c>
      <c r="AR7" s="79">
        <v>53.2</v>
      </c>
      <c r="AS7" s="79" t="s">
        <v>337</v>
      </c>
      <c r="AT7" s="79" t="s">
        <v>337</v>
      </c>
      <c r="AU7" s="79" t="s">
        <v>337</v>
      </c>
      <c r="AV7" s="79" t="s">
        <v>234</v>
      </c>
      <c r="AW7" s="79" t="s">
        <v>234</v>
      </c>
      <c r="AX7" s="79" t="s">
        <v>234</v>
      </c>
      <c r="AY7" s="79" t="s">
        <v>234</v>
      </c>
      <c r="AZ7" s="79" t="s">
        <v>234</v>
      </c>
      <c r="BA7" s="79" t="s">
        <v>234</v>
      </c>
    </row>
    <row r="8" spans="2:53" x14ac:dyDescent="0.25">
      <c r="B8" s="1" t="s">
        <v>31</v>
      </c>
      <c r="D8" s="74" t="s">
        <v>32</v>
      </c>
      <c r="H8" s="74" t="s">
        <v>33</v>
      </c>
      <c r="N8" s="1">
        <v>40</v>
      </c>
      <c r="P8" s="1" t="s">
        <v>354</v>
      </c>
      <c r="Y8" s="1"/>
      <c r="Z8" s="43" t="s">
        <v>349</v>
      </c>
      <c r="AA8" s="78" t="s">
        <v>349</v>
      </c>
      <c r="AC8" s="43" t="str">
        <f t="shared" si="0"/>
        <v>SUNO-110</v>
      </c>
      <c r="AD8" s="79" t="s">
        <v>16</v>
      </c>
      <c r="AE8" s="79">
        <v>110</v>
      </c>
      <c r="AF8" s="79">
        <f t="shared" si="1"/>
        <v>11</v>
      </c>
      <c r="AG8" s="79" t="s">
        <v>522</v>
      </c>
      <c r="AH8" s="79" t="s">
        <v>234</v>
      </c>
      <c r="AI8" s="79">
        <v>0</v>
      </c>
      <c r="AK8" s="79" t="s">
        <v>257</v>
      </c>
      <c r="AL8" s="79">
        <v>4800</v>
      </c>
      <c r="AM8" s="79">
        <v>2250</v>
      </c>
      <c r="AN8" s="79">
        <v>57.7</v>
      </c>
      <c r="AP8" s="79" t="s">
        <v>308</v>
      </c>
      <c r="AQ8" s="79">
        <v>5000</v>
      </c>
      <c r="AR8" s="79">
        <v>35.4</v>
      </c>
      <c r="AS8" s="79" t="s">
        <v>338</v>
      </c>
      <c r="AT8" s="79" t="s">
        <v>338</v>
      </c>
      <c r="AU8" s="79" t="s">
        <v>338</v>
      </c>
      <c r="AV8" s="79">
        <v>120</v>
      </c>
      <c r="AW8" s="79">
        <v>680</v>
      </c>
      <c r="AX8" s="79">
        <v>120</v>
      </c>
      <c r="AY8" s="79">
        <v>680</v>
      </c>
      <c r="AZ8" s="79">
        <v>1000</v>
      </c>
      <c r="BA8" s="79">
        <v>1800</v>
      </c>
    </row>
    <row r="9" spans="2:53" x14ac:dyDescent="0.25">
      <c r="B9" s="1" t="s">
        <v>34</v>
      </c>
      <c r="D9" s="74" t="s">
        <v>35</v>
      </c>
      <c r="H9" s="74" t="s">
        <v>36</v>
      </c>
      <c r="N9" s="1">
        <v>50</v>
      </c>
      <c r="P9" s="1" t="s">
        <v>355</v>
      </c>
      <c r="Y9" s="80"/>
      <c r="AC9" s="43" t="str">
        <f t="shared" si="0"/>
        <v>SUNO-120</v>
      </c>
      <c r="AD9" s="79" t="s">
        <v>16</v>
      </c>
      <c r="AE9" s="79">
        <v>120</v>
      </c>
      <c r="AF9" s="79">
        <f t="shared" si="1"/>
        <v>12</v>
      </c>
      <c r="AG9" s="79" t="s">
        <v>522</v>
      </c>
      <c r="AH9" s="79" t="s">
        <v>234</v>
      </c>
      <c r="AI9" s="79">
        <v>0</v>
      </c>
      <c r="AK9" s="79" t="s">
        <v>258</v>
      </c>
      <c r="AL9" s="79">
        <v>5400</v>
      </c>
      <c r="AM9" s="79">
        <v>2250</v>
      </c>
      <c r="AN9" s="79">
        <v>64.900000000000006</v>
      </c>
      <c r="AP9" s="79" t="s">
        <v>309</v>
      </c>
      <c r="AQ9" s="79">
        <v>5000</v>
      </c>
      <c r="AR9" s="79">
        <v>14.3</v>
      </c>
      <c r="AS9" s="79" t="s">
        <v>338</v>
      </c>
      <c r="AT9" s="79" t="s">
        <v>338</v>
      </c>
      <c r="AU9" s="79" t="s">
        <v>338</v>
      </c>
      <c r="AV9" s="96">
        <v>80</v>
      </c>
      <c r="AW9" s="96">
        <v>270</v>
      </c>
      <c r="AX9" s="96">
        <v>500</v>
      </c>
      <c r="AY9" s="96">
        <v>690</v>
      </c>
      <c r="AZ9" s="96">
        <v>120</v>
      </c>
      <c r="BA9" s="96">
        <v>890</v>
      </c>
    </row>
    <row r="10" spans="2:53" x14ac:dyDescent="0.25">
      <c r="B10" s="1" t="s">
        <v>37</v>
      </c>
      <c r="D10" s="74" t="s">
        <v>38</v>
      </c>
      <c r="H10" s="74" t="s">
        <v>39</v>
      </c>
      <c r="N10" s="1">
        <v>60</v>
      </c>
      <c r="P10" s="1" t="s">
        <v>356</v>
      </c>
      <c r="Y10" s="80"/>
      <c r="Z10" s="85" t="s">
        <v>244</v>
      </c>
      <c r="AC10" s="43" t="str">
        <f t="shared" si="0"/>
        <v>SUNO-130</v>
      </c>
      <c r="AD10" s="79" t="s">
        <v>16</v>
      </c>
      <c r="AE10" s="79">
        <v>130</v>
      </c>
      <c r="AF10" s="79">
        <f t="shared" si="1"/>
        <v>13</v>
      </c>
      <c r="AG10" s="79" t="s">
        <v>522</v>
      </c>
      <c r="AH10" s="79" t="s">
        <v>234</v>
      </c>
      <c r="AI10" s="79">
        <v>0</v>
      </c>
      <c r="AK10" s="79" t="s">
        <v>259</v>
      </c>
      <c r="AL10" s="79">
        <v>6300</v>
      </c>
      <c r="AM10" s="79">
        <v>2250</v>
      </c>
      <c r="AN10" s="79">
        <v>75.7</v>
      </c>
      <c r="AP10" s="79" t="s">
        <v>310</v>
      </c>
      <c r="AQ10" s="79">
        <v>5000</v>
      </c>
      <c r="AR10" s="79">
        <v>18.7</v>
      </c>
      <c r="AS10" s="79" t="s">
        <v>338</v>
      </c>
      <c r="AT10" s="79" t="s">
        <v>338</v>
      </c>
      <c r="AU10" s="79" t="s">
        <v>338</v>
      </c>
      <c r="AV10" s="96">
        <v>90</v>
      </c>
      <c r="AW10" s="96">
        <v>270</v>
      </c>
      <c r="AX10" s="96">
        <v>500</v>
      </c>
      <c r="AY10" s="96">
        <v>680</v>
      </c>
      <c r="AZ10" s="96">
        <v>120</v>
      </c>
      <c r="BA10" s="96">
        <v>890</v>
      </c>
    </row>
    <row r="11" spans="2:53" x14ac:dyDescent="0.25">
      <c r="B11" s="1" t="s">
        <v>40</v>
      </c>
      <c r="D11" s="74" t="s">
        <v>41</v>
      </c>
      <c r="H11" s="74" t="s">
        <v>42</v>
      </c>
      <c r="N11" s="1">
        <v>70</v>
      </c>
      <c r="P11" s="1" t="s">
        <v>357</v>
      </c>
      <c r="Y11" s="80"/>
      <c r="Z11" s="86"/>
      <c r="AC11" s="43" t="str">
        <f t="shared" si="0"/>
        <v>SUNO-140</v>
      </c>
      <c r="AD11" s="79" t="s">
        <v>16</v>
      </c>
      <c r="AE11" s="79">
        <v>140</v>
      </c>
      <c r="AF11" s="79">
        <f t="shared" si="1"/>
        <v>14</v>
      </c>
      <c r="AG11" s="79" t="s">
        <v>522</v>
      </c>
      <c r="AH11" s="79" t="s">
        <v>234</v>
      </c>
      <c r="AI11" s="79">
        <v>0</v>
      </c>
      <c r="AK11" s="79" t="s">
        <v>260</v>
      </c>
      <c r="AL11" s="79">
        <v>4800</v>
      </c>
      <c r="AM11" s="79">
        <v>2250</v>
      </c>
      <c r="AN11" s="79">
        <v>71.900000000000006</v>
      </c>
      <c r="AP11" s="79" t="s">
        <v>311</v>
      </c>
      <c r="AQ11" s="79">
        <v>5000</v>
      </c>
      <c r="AR11" s="79">
        <v>45.4</v>
      </c>
      <c r="AS11" s="79" t="s">
        <v>337</v>
      </c>
      <c r="AT11" s="79" t="s">
        <v>337</v>
      </c>
      <c r="AU11" s="79" t="s">
        <v>337</v>
      </c>
      <c r="AV11" s="79" t="s">
        <v>234</v>
      </c>
      <c r="AW11" s="79" t="s">
        <v>234</v>
      </c>
      <c r="AX11" s="79" t="s">
        <v>234</v>
      </c>
      <c r="AY11" s="79" t="s">
        <v>234</v>
      </c>
      <c r="AZ11" s="79" t="s">
        <v>234</v>
      </c>
      <c r="BA11" s="79" t="s">
        <v>234</v>
      </c>
    </row>
    <row r="12" spans="2:53" x14ac:dyDescent="0.25">
      <c r="B12" s="1" t="s">
        <v>43</v>
      </c>
      <c r="D12" s="74" t="s">
        <v>44</v>
      </c>
      <c r="N12" s="1">
        <v>80</v>
      </c>
      <c r="P12" s="1" t="s">
        <v>358</v>
      </c>
      <c r="Y12" s="80"/>
      <c r="Z12" s="87" t="s">
        <v>245</v>
      </c>
      <c r="AC12" s="43" t="str">
        <f t="shared" si="0"/>
        <v>SUNO-150</v>
      </c>
      <c r="AD12" s="79" t="s">
        <v>16</v>
      </c>
      <c r="AE12" s="79">
        <v>150</v>
      </c>
      <c r="AF12" s="79">
        <f t="shared" si="1"/>
        <v>15</v>
      </c>
      <c r="AG12" s="79" t="s">
        <v>522</v>
      </c>
      <c r="AH12" s="79" t="s">
        <v>234</v>
      </c>
      <c r="AI12" s="79">
        <v>0</v>
      </c>
      <c r="AK12" s="79" t="s">
        <v>261</v>
      </c>
      <c r="AL12" s="79">
        <v>5400</v>
      </c>
      <c r="AM12" s="79">
        <v>2250</v>
      </c>
      <c r="AN12" s="79">
        <v>80.900000000000006</v>
      </c>
      <c r="AP12" s="79" t="s">
        <v>312</v>
      </c>
      <c r="AQ12" s="79">
        <v>5000</v>
      </c>
      <c r="AR12" s="79">
        <v>58.3</v>
      </c>
      <c r="AS12" s="79" t="s">
        <v>337</v>
      </c>
      <c r="AT12" s="79" t="s">
        <v>337</v>
      </c>
      <c r="AU12" s="79" t="s">
        <v>337</v>
      </c>
      <c r="AV12" s="79" t="s">
        <v>234</v>
      </c>
      <c r="AW12" s="79" t="s">
        <v>234</v>
      </c>
      <c r="AX12" s="79" t="s">
        <v>234</v>
      </c>
      <c r="AY12" s="79" t="s">
        <v>234</v>
      </c>
      <c r="AZ12" s="79" t="s">
        <v>234</v>
      </c>
      <c r="BA12" s="79" t="s">
        <v>234</v>
      </c>
    </row>
    <row r="13" spans="2:53" x14ac:dyDescent="0.25">
      <c r="B13" s="1" t="s">
        <v>45</v>
      </c>
      <c r="D13" s="74" t="s">
        <v>46</v>
      </c>
      <c r="N13" s="1">
        <v>90</v>
      </c>
      <c r="P13" s="1" t="s">
        <v>359</v>
      </c>
      <c r="Y13" s="80"/>
      <c r="AC13" s="43" t="str">
        <f t="shared" si="0"/>
        <v>SUNO-160</v>
      </c>
      <c r="AD13" s="79" t="s">
        <v>16</v>
      </c>
      <c r="AE13" s="79">
        <v>160</v>
      </c>
      <c r="AF13" s="79">
        <f t="shared" si="1"/>
        <v>16</v>
      </c>
      <c r="AG13" s="79" t="s">
        <v>522</v>
      </c>
      <c r="AH13" s="79" t="s">
        <v>234</v>
      </c>
      <c r="AI13" s="79">
        <v>0</v>
      </c>
      <c r="AK13" s="79" t="s">
        <v>262</v>
      </c>
      <c r="AL13" s="79">
        <v>6300</v>
      </c>
      <c r="AM13" s="79">
        <v>2250</v>
      </c>
      <c r="AN13" s="79">
        <v>94.4</v>
      </c>
      <c r="AP13" s="79" t="s">
        <v>313</v>
      </c>
      <c r="AQ13" s="79">
        <v>5000</v>
      </c>
      <c r="AR13" s="79">
        <v>72.8</v>
      </c>
      <c r="AS13" s="79" t="s">
        <v>337</v>
      </c>
      <c r="AT13" s="79" t="s">
        <v>337</v>
      </c>
      <c r="AU13" s="79" t="s">
        <v>337</v>
      </c>
      <c r="AV13" s="79" t="s">
        <v>234</v>
      </c>
      <c r="AW13" s="79" t="s">
        <v>234</v>
      </c>
      <c r="AX13" s="79" t="s">
        <v>234</v>
      </c>
      <c r="AY13" s="79" t="s">
        <v>234</v>
      </c>
      <c r="AZ13" s="79" t="s">
        <v>234</v>
      </c>
      <c r="BA13" s="79" t="s">
        <v>234</v>
      </c>
    </row>
    <row r="14" spans="2:53" x14ac:dyDescent="0.25">
      <c r="B14" s="1" t="s">
        <v>47</v>
      </c>
      <c r="D14" s="74" t="s">
        <v>48</v>
      </c>
      <c r="N14" s="1">
        <v>100</v>
      </c>
      <c r="P14" s="1" t="s">
        <v>360</v>
      </c>
      <c r="AC14" s="43" t="str">
        <f t="shared" si="0"/>
        <v>SUNO-170</v>
      </c>
      <c r="AD14" s="79" t="s">
        <v>16</v>
      </c>
      <c r="AE14" s="79">
        <v>170</v>
      </c>
      <c r="AF14" s="79">
        <f t="shared" si="1"/>
        <v>17</v>
      </c>
      <c r="AG14" s="79" t="s">
        <v>522</v>
      </c>
      <c r="AH14" s="79" t="s">
        <v>234</v>
      </c>
      <c r="AI14" s="79">
        <v>0</v>
      </c>
      <c r="AK14" s="79" t="s">
        <v>263</v>
      </c>
      <c r="AL14" s="79">
        <v>4800</v>
      </c>
      <c r="AM14" s="79">
        <v>2250</v>
      </c>
      <c r="AN14" s="79">
        <v>89.3</v>
      </c>
      <c r="AP14" s="79" t="s">
        <v>314</v>
      </c>
      <c r="AQ14" s="79">
        <v>5000</v>
      </c>
      <c r="AR14" s="79">
        <v>23.1</v>
      </c>
      <c r="AS14" s="79" t="s">
        <v>338</v>
      </c>
      <c r="AT14" s="79" t="s">
        <v>338</v>
      </c>
      <c r="AU14" s="79" t="s">
        <v>338</v>
      </c>
      <c r="AV14" s="79">
        <v>100</v>
      </c>
      <c r="AW14" s="79">
        <v>320</v>
      </c>
      <c r="AX14" s="79">
        <v>650</v>
      </c>
      <c r="AY14" s="79">
        <v>870</v>
      </c>
      <c r="AZ14" s="79">
        <v>120</v>
      </c>
      <c r="BA14" s="79">
        <v>1090</v>
      </c>
    </row>
    <row r="15" spans="2:53" x14ac:dyDescent="0.25">
      <c r="B15" s="1" t="s">
        <v>49</v>
      </c>
      <c r="D15" s="74" t="s">
        <v>50</v>
      </c>
      <c r="N15" s="1">
        <v>110</v>
      </c>
      <c r="P15" s="1" t="s">
        <v>361</v>
      </c>
      <c r="AC15" s="43" t="str">
        <f t="shared" si="0"/>
        <v>SUNO-180</v>
      </c>
      <c r="AD15" s="79" t="s">
        <v>16</v>
      </c>
      <c r="AE15" s="79">
        <v>180</v>
      </c>
      <c r="AF15" s="79">
        <f t="shared" si="1"/>
        <v>18</v>
      </c>
      <c r="AG15" s="79" t="s">
        <v>522</v>
      </c>
      <c r="AH15" s="79" t="s">
        <v>234</v>
      </c>
      <c r="AI15" s="79">
        <v>0</v>
      </c>
      <c r="AK15" s="79" t="s">
        <v>264</v>
      </c>
      <c r="AL15" s="79">
        <v>5400</v>
      </c>
      <c r="AM15" s="79">
        <v>2250</v>
      </c>
      <c r="AN15" s="79">
        <v>100.5</v>
      </c>
      <c r="AP15" s="79" t="s">
        <v>315</v>
      </c>
      <c r="AQ15" s="79">
        <v>5000</v>
      </c>
      <c r="AR15" s="79">
        <v>29.2</v>
      </c>
      <c r="AS15" s="79" t="s">
        <v>338</v>
      </c>
      <c r="AT15" s="79" t="s">
        <v>338</v>
      </c>
      <c r="AU15" s="79" t="s">
        <v>338</v>
      </c>
      <c r="AV15" s="79">
        <v>100</v>
      </c>
      <c r="AW15" s="79">
        <v>320</v>
      </c>
      <c r="AX15" s="79">
        <v>650</v>
      </c>
      <c r="AY15" s="79">
        <v>870</v>
      </c>
      <c r="AZ15" s="79">
        <v>120</v>
      </c>
      <c r="BA15" s="79">
        <v>1090</v>
      </c>
    </row>
    <row r="16" spans="2:53" x14ac:dyDescent="0.25">
      <c r="B16" s="1" t="s">
        <v>51</v>
      </c>
      <c r="D16" s="74" t="s">
        <v>52</v>
      </c>
      <c r="N16" s="1">
        <v>120</v>
      </c>
      <c r="P16" s="1" t="s">
        <v>362</v>
      </c>
      <c r="AC16" s="43" t="str">
        <f t="shared" si="0"/>
        <v>SUNO-190</v>
      </c>
      <c r="AD16" s="79" t="s">
        <v>16</v>
      </c>
      <c r="AE16" s="79">
        <v>190</v>
      </c>
      <c r="AF16" s="79">
        <f t="shared" si="1"/>
        <v>19</v>
      </c>
      <c r="AG16" s="79" t="s">
        <v>522</v>
      </c>
      <c r="AH16" s="79" t="s">
        <v>234</v>
      </c>
      <c r="AI16" s="79">
        <v>0</v>
      </c>
      <c r="AK16" s="79" t="s">
        <v>265</v>
      </c>
      <c r="AL16" s="79">
        <v>6300</v>
      </c>
      <c r="AM16" s="79">
        <v>2250</v>
      </c>
      <c r="AN16" s="79">
        <v>117.2</v>
      </c>
      <c r="AP16" s="79" t="s">
        <v>316</v>
      </c>
      <c r="AQ16" s="79">
        <v>3000</v>
      </c>
      <c r="AR16" s="79">
        <v>10.199999999999999</v>
      </c>
      <c r="AS16" s="79" t="s">
        <v>337</v>
      </c>
      <c r="AT16" s="79" t="s">
        <v>337</v>
      </c>
      <c r="AU16" s="79" t="s">
        <v>337</v>
      </c>
      <c r="AV16" s="79" t="s">
        <v>234</v>
      </c>
      <c r="AW16" s="79" t="s">
        <v>234</v>
      </c>
      <c r="AX16" s="79" t="s">
        <v>234</v>
      </c>
      <c r="AY16" s="79" t="s">
        <v>234</v>
      </c>
      <c r="AZ16" s="79" t="s">
        <v>234</v>
      </c>
      <c r="BA16" s="79" t="s">
        <v>234</v>
      </c>
    </row>
    <row r="17" spans="2:53" x14ac:dyDescent="0.25">
      <c r="B17" s="1" t="s">
        <v>53</v>
      </c>
      <c r="D17" s="74" t="s">
        <v>54</v>
      </c>
      <c r="N17" s="1">
        <v>130</v>
      </c>
      <c r="P17" s="1" t="s">
        <v>363</v>
      </c>
      <c r="Y17" s="80"/>
      <c r="AC17" s="43" t="str">
        <f t="shared" si="0"/>
        <v>SUNO-200</v>
      </c>
      <c r="AD17" s="79" t="s">
        <v>16</v>
      </c>
      <c r="AE17" s="79">
        <v>200</v>
      </c>
      <c r="AF17" s="79">
        <f t="shared" si="1"/>
        <v>20</v>
      </c>
      <c r="AG17" s="79" t="s">
        <v>522</v>
      </c>
      <c r="AH17" s="79" t="s">
        <v>234</v>
      </c>
      <c r="AI17" s="79">
        <v>0</v>
      </c>
      <c r="AK17" s="79" t="s">
        <v>266</v>
      </c>
      <c r="AL17" s="79">
        <v>6300</v>
      </c>
      <c r="AM17" s="79">
        <v>2250</v>
      </c>
      <c r="AN17" s="79">
        <v>168.9</v>
      </c>
      <c r="AP17" s="79" t="s">
        <v>317</v>
      </c>
      <c r="AQ17" s="79">
        <v>3000</v>
      </c>
      <c r="AR17" s="79">
        <v>10.5</v>
      </c>
      <c r="AS17" s="79" t="s">
        <v>337</v>
      </c>
      <c r="AT17" s="79" t="s">
        <v>337</v>
      </c>
      <c r="AU17" s="79" t="s">
        <v>337</v>
      </c>
      <c r="AV17" s="79" t="s">
        <v>234</v>
      </c>
      <c r="AW17" s="79" t="s">
        <v>234</v>
      </c>
      <c r="AX17" s="79" t="s">
        <v>234</v>
      </c>
      <c r="AY17" s="79" t="s">
        <v>234</v>
      </c>
      <c r="AZ17" s="79" t="s">
        <v>234</v>
      </c>
      <c r="BA17" s="79" t="s">
        <v>234</v>
      </c>
    </row>
    <row r="18" spans="2:53" x14ac:dyDescent="0.25">
      <c r="B18" s="1" t="s">
        <v>55</v>
      </c>
      <c r="D18" s="74" t="s">
        <v>56</v>
      </c>
      <c r="N18" s="1">
        <v>140</v>
      </c>
      <c r="P18" s="1" t="s">
        <v>364</v>
      </c>
      <c r="Y18" s="80"/>
      <c r="AC18" s="43" t="str">
        <f t="shared" si="0"/>
        <v>SUNO-220</v>
      </c>
      <c r="AD18" s="79" t="s">
        <v>16</v>
      </c>
      <c r="AE18" s="79">
        <v>220</v>
      </c>
      <c r="AF18" s="79">
        <f t="shared" si="1"/>
        <v>22</v>
      </c>
      <c r="AG18" s="79" t="s">
        <v>522</v>
      </c>
      <c r="AH18" s="79" t="s">
        <v>234</v>
      </c>
      <c r="AI18" s="79">
        <v>0</v>
      </c>
      <c r="AK18" s="79" t="s">
        <v>267</v>
      </c>
      <c r="AL18" s="79">
        <v>2500</v>
      </c>
      <c r="AM18" s="79">
        <v>2250</v>
      </c>
      <c r="AN18" s="79">
        <v>25.7</v>
      </c>
      <c r="AP18" s="79" t="s">
        <v>318</v>
      </c>
      <c r="AQ18" s="79">
        <v>3000</v>
      </c>
      <c r="AR18" s="79">
        <v>10.5</v>
      </c>
      <c r="AS18" s="79" t="s">
        <v>337</v>
      </c>
      <c r="AT18" s="79" t="s">
        <v>337</v>
      </c>
      <c r="AU18" s="79" t="s">
        <v>337</v>
      </c>
      <c r="AV18" s="79" t="s">
        <v>234</v>
      </c>
      <c r="AW18" s="79" t="s">
        <v>234</v>
      </c>
      <c r="AX18" s="79" t="s">
        <v>234</v>
      </c>
      <c r="AY18" s="79" t="s">
        <v>234</v>
      </c>
      <c r="AZ18" s="79" t="s">
        <v>234</v>
      </c>
      <c r="BA18" s="79" t="s">
        <v>234</v>
      </c>
    </row>
    <row r="19" spans="2:53" x14ac:dyDescent="0.25">
      <c r="B19" s="1" t="s">
        <v>57</v>
      </c>
      <c r="D19" s="74" t="s">
        <v>58</v>
      </c>
      <c r="N19" s="1">
        <v>150</v>
      </c>
      <c r="P19" s="1" t="s">
        <v>365</v>
      </c>
      <c r="Y19" s="80"/>
      <c r="AC19" s="43" t="str">
        <f t="shared" si="0"/>
        <v>SUNO-240</v>
      </c>
      <c r="AD19" s="79" t="s">
        <v>16</v>
      </c>
      <c r="AE19" s="79">
        <v>240</v>
      </c>
      <c r="AF19" s="79">
        <f t="shared" si="1"/>
        <v>24</v>
      </c>
      <c r="AG19" s="79" t="s">
        <v>522</v>
      </c>
      <c r="AH19" s="79" t="s">
        <v>234</v>
      </c>
      <c r="AI19" s="79">
        <v>0</v>
      </c>
      <c r="AK19" s="79" t="s">
        <v>268</v>
      </c>
      <c r="AL19" s="79">
        <v>2500</v>
      </c>
      <c r="AM19" s="79">
        <v>2250</v>
      </c>
      <c r="AN19" s="79">
        <v>32.299999999999997</v>
      </c>
      <c r="AP19" s="79" t="s">
        <v>319</v>
      </c>
      <c r="AQ19" s="79">
        <v>3000</v>
      </c>
      <c r="AR19" s="79">
        <v>10.68</v>
      </c>
      <c r="AS19" s="79" t="s">
        <v>337</v>
      </c>
      <c r="AT19" s="79" t="s">
        <v>337</v>
      </c>
      <c r="AU19" s="79" t="s">
        <v>337</v>
      </c>
      <c r="AV19" s="79" t="s">
        <v>234</v>
      </c>
      <c r="AW19" s="79" t="s">
        <v>234</v>
      </c>
      <c r="AX19" s="79" t="s">
        <v>234</v>
      </c>
      <c r="AY19" s="79" t="s">
        <v>234</v>
      </c>
      <c r="AZ19" s="79" t="s">
        <v>234</v>
      </c>
      <c r="BA19" s="79" t="s">
        <v>234</v>
      </c>
    </row>
    <row r="20" spans="2:53" x14ac:dyDescent="0.25">
      <c r="B20" s="1" t="s">
        <v>59</v>
      </c>
      <c r="D20" s="74" t="s">
        <v>60</v>
      </c>
      <c r="N20" s="1">
        <v>160</v>
      </c>
      <c r="P20" s="1" t="s">
        <v>366</v>
      </c>
      <c r="Y20" s="80"/>
      <c r="AC20" s="43" t="str">
        <f t="shared" si="0"/>
        <v>SUNO-260</v>
      </c>
      <c r="AD20" s="79" t="s">
        <v>16</v>
      </c>
      <c r="AE20" s="79">
        <v>260</v>
      </c>
      <c r="AF20" s="79">
        <f t="shared" si="1"/>
        <v>26</v>
      </c>
      <c r="AG20" s="79" t="s">
        <v>522</v>
      </c>
      <c r="AH20" s="79" t="s">
        <v>234</v>
      </c>
      <c r="AI20" s="79">
        <v>0</v>
      </c>
      <c r="AK20" s="79" t="s">
        <v>269</v>
      </c>
      <c r="AL20" s="79">
        <v>2500</v>
      </c>
      <c r="AM20" s="79">
        <v>2250</v>
      </c>
      <c r="AN20" s="79">
        <v>39.799999999999997</v>
      </c>
      <c r="AP20" s="79" t="s">
        <v>320</v>
      </c>
      <c r="AQ20" s="79">
        <v>3000</v>
      </c>
      <c r="AR20" s="79">
        <v>13.38</v>
      </c>
      <c r="AS20" s="79" t="s">
        <v>337</v>
      </c>
      <c r="AT20" s="79" t="s">
        <v>337</v>
      </c>
      <c r="AU20" s="79" t="s">
        <v>337</v>
      </c>
      <c r="AV20" s="79" t="s">
        <v>234</v>
      </c>
      <c r="AW20" s="79" t="s">
        <v>234</v>
      </c>
      <c r="AX20" s="79" t="s">
        <v>234</v>
      </c>
      <c r="AY20" s="79" t="s">
        <v>234</v>
      </c>
      <c r="AZ20" s="79" t="s">
        <v>234</v>
      </c>
      <c r="BA20" s="79" t="s">
        <v>234</v>
      </c>
    </row>
    <row r="21" spans="2:53" x14ac:dyDescent="0.25">
      <c r="B21" s="1" t="s">
        <v>61</v>
      </c>
      <c r="D21" s="74" t="s">
        <v>62</v>
      </c>
      <c r="N21" s="1">
        <v>170</v>
      </c>
      <c r="P21" s="1" t="s">
        <v>367</v>
      </c>
      <c r="AC21" s="43" t="str">
        <f t="shared" si="0"/>
        <v>SUNO-280</v>
      </c>
      <c r="AD21" s="79" t="s">
        <v>16</v>
      </c>
      <c r="AE21" s="79">
        <v>280</v>
      </c>
      <c r="AF21" s="79">
        <f t="shared" si="1"/>
        <v>28</v>
      </c>
      <c r="AG21" s="79" t="s">
        <v>522</v>
      </c>
      <c r="AH21" s="79" t="s">
        <v>234</v>
      </c>
      <c r="AI21" s="79">
        <v>0</v>
      </c>
      <c r="AK21" s="79" t="s">
        <v>270</v>
      </c>
      <c r="AL21" s="79">
        <v>2500</v>
      </c>
      <c r="AM21" s="79">
        <v>2250</v>
      </c>
      <c r="AN21" s="79">
        <v>44.1</v>
      </c>
      <c r="AP21" s="79" t="s">
        <v>321</v>
      </c>
      <c r="AQ21" s="79">
        <v>3000</v>
      </c>
      <c r="AR21" s="79">
        <v>13.38</v>
      </c>
      <c r="AS21" s="79" t="s">
        <v>337</v>
      </c>
      <c r="AT21" s="79" t="s">
        <v>337</v>
      </c>
      <c r="AU21" s="79" t="s">
        <v>337</v>
      </c>
      <c r="AV21" s="79" t="s">
        <v>234</v>
      </c>
      <c r="AW21" s="79" t="s">
        <v>234</v>
      </c>
      <c r="AX21" s="79" t="s">
        <v>234</v>
      </c>
      <c r="AY21" s="79" t="s">
        <v>234</v>
      </c>
      <c r="AZ21" s="79" t="s">
        <v>234</v>
      </c>
      <c r="BA21" s="79" t="s">
        <v>234</v>
      </c>
    </row>
    <row r="22" spans="2:53" x14ac:dyDescent="0.25">
      <c r="B22" s="1" t="s">
        <v>63</v>
      </c>
      <c r="D22" s="74" t="s">
        <v>64</v>
      </c>
      <c r="N22" s="1">
        <v>180</v>
      </c>
      <c r="P22" s="1" t="s">
        <v>368</v>
      </c>
      <c r="AC22" s="43" t="str">
        <f t="shared" si="0"/>
        <v>SUNO-300</v>
      </c>
      <c r="AD22" s="79" t="s">
        <v>16</v>
      </c>
      <c r="AE22" s="79">
        <v>300</v>
      </c>
      <c r="AF22" s="79">
        <f t="shared" si="1"/>
        <v>30</v>
      </c>
      <c r="AG22" s="79" t="s">
        <v>522</v>
      </c>
      <c r="AH22" s="79" t="s">
        <v>234</v>
      </c>
      <c r="AI22" s="79">
        <v>0</v>
      </c>
      <c r="AK22" s="79" t="s">
        <v>271</v>
      </c>
      <c r="AL22" s="79">
        <v>2700</v>
      </c>
      <c r="AM22" s="79">
        <v>2250</v>
      </c>
      <c r="AN22" s="79">
        <v>27.5</v>
      </c>
      <c r="AP22" s="79" t="s">
        <v>322</v>
      </c>
      <c r="AQ22" s="79">
        <v>3000</v>
      </c>
      <c r="AR22" s="79">
        <v>13.62</v>
      </c>
      <c r="AS22" s="79" t="s">
        <v>337</v>
      </c>
      <c r="AT22" s="79" t="s">
        <v>337</v>
      </c>
      <c r="AU22" s="79" t="s">
        <v>337</v>
      </c>
      <c r="AV22" s="79" t="s">
        <v>234</v>
      </c>
      <c r="AW22" s="79" t="s">
        <v>234</v>
      </c>
      <c r="AX22" s="79" t="s">
        <v>234</v>
      </c>
      <c r="AY22" s="79" t="s">
        <v>234</v>
      </c>
      <c r="AZ22" s="79" t="s">
        <v>234</v>
      </c>
      <c r="BA22" s="79" t="s">
        <v>234</v>
      </c>
    </row>
    <row r="23" spans="2:53" s="1" customFormat="1" x14ac:dyDescent="0.25">
      <c r="B23" s="1" t="s">
        <v>65</v>
      </c>
      <c r="C23" s="74"/>
      <c r="D23" s="74" t="s">
        <v>66</v>
      </c>
      <c r="E23" s="74"/>
      <c r="F23" s="74"/>
      <c r="G23" s="74"/>
      <c r="H23" s="74"/>
      <c r="I23" s="74"/>
      <c r="J23" s="74"/>
      <c r="K23" s="74"/>
      <c r="L23" s="74"/>
      <c r="M23" s="74"/>
      <c r="N23" s="1">
        <v>190</v>
      </c>
      <c r="O23" s="74"/>
      <c r="P23" s="1" t="s">
        <v>369</v>
      </c>
      <c r="Q23" s="74"/>
      <c r="R23" s="74"/>
      <c r="S23" s="74"/>
      <c r="T23" s="74"/>
      <c r="U23" s="74"/>
      <c r="V23" s="74"/>
      <c r="W23" s="74"/>
      <c r="X23" s="74"/>
      <c r="Y23" s="74"/>
      <c r="AC23" s="43" t="str">
        <f t="shared" si="0"/>
        <v>SUNO-320</v>
      </c>
      <c r="AD23" s="79" t="s">
        <v>16</v>
      </c>
      <c r="AE23" s="79">
        <v>320</v>
      </c>
      <c r="AF23" s="79">
        <f t="shared" si="1"/>
        <v>32</v>
      </c>
      <c r="AG23" s="79" t="s">
        <v>522</v>
      </c>
      <c r="AH23" s="79" t="s">
        <v>234</v>
      </c>
      <c r="AI23" s="79">
        <v>0</v>
      </c>
      <c r="AK23" s="79" t="s">
        <v>272</v>
      </c>
      <c r="AL23" s="79">
        <v>2700</v>
      </c>
      <c r="AM23" s="79">
        <v>2250</v>
      </c>
      <c r="AN23" s="79">
        <v>34.5</v>
      </c>
      <c r="AP23" s="79" t="s">
        <v>323</v>
      </c>
      <c r="AQ23" s="79">
        <v>3000</v>
      </c>
      <c r="AR23" s="79">
        <v>17.75</v>
      </c>
      <c r="AS23" s="79" t="s">
        <v>337</v>
      </c>
      <c r="AT23" s="79" t="s">
        <v>337</v>
      </c>
      <c r="AU23" s="79" t="s">
        <v>337</v>
      </c>
      <c r="AV23" s="79" t="s">
        <v>234</v>
      </c>
      <c r="AW23" s="79" t="s">
        <v>234</v>
      </c>
      <c r="AX23" s="79" t="s">
        <v>234</v>
      </c>
      <c r="AY23" s="79" t="s">
        <v>234</v>
      </c>
      <c r="AZ23" s="79" t="s">
        <v>234</v>
      </c>
      <c r="BA23" s="79" t="s">
        <v>234</v>
      </c>
    </row>
    <row r="24" spans="2:53" s="1" customFormat="1" x14ac:dyDescent="0.25">
      <c r="B24" s="1" t="s">
        <v>67</v>
      </c>
      <c r="C24" s="74"/>
      <c r="D24" s="74" t="s">
        <v>68</v>
      </c>
      <c r="E24" s="74"/>
      <c r="F24" s="74"/>
      <c r="G24" s="74"/>
      <c r="H24" s="74"/>
      <c r="I24" s="74"/>
      <c r="J24" s="74"/>
      <c r="K24" s="74"/>
      <c r="L24" s="74"/>
      <c r="M24" s="74"/>
      <c r="N24" s="1">
        <v>200</v>
      </c>
      <c r="O24" s="74"/>
      <c r="P24" s="1" t="s">
        <v>370</v>
      </c>
      <c r="Q24" s="74"/>
      <c r="R24" s="74"/>
      <c r="S24" s="74"/>
      <c r="T24" s="74"/>
      <c r="U24" s="74"/>
      <c r="V24" s="74"/>
      <c r="W24" s="74"/>
      <c r="X24" s="74"/>
      <c r="Y24" s="74"/>
      <c r="AC24" s="43" t="str">
        <f t="shared" si="0"/>
        <v>SUNO-340</v>
      </c>
      <c r="AD24" s="79" t="s">
        <v>16</v>
      </c>
      <c r="AE24" s="79">
        <v>340</v>
      </c>
      <c r="AF24" s="79">
        <f t="shared" si="1"/>
        <v>34</v>
      </c>
      <c r="AG24" s="79" t="s">
        <v>522</v>
      </c>
      <c r="AH24" s="79" t="s">
        <v>234</v>
      </c>
      <c r="AI24" s="79">
        <v>0</v>
      </c>
      <c r="AK24" s="79" t="s">
        <v>273</v>
      </c>
      <c r="AL24" s="79">
        <v>2700</v>
      </c>
      <c r="AM24" s="79">
        <v>2250</v>
      </c>
      <c r="AN24" s="79">
        <v>42.7</v>
      </c>
      <c r="AP24" s="79" t="s">
        <v>324</v>
      </c>
      <c r="AQ24" s="79">
        <v>3000</v>
      </c>
      <c r="AR24" s="79">
        <v>18.3</v>
      </c>
      <c r="AS24" s="79" t="s">
        <v>337</v>
      </c>
      <c r="AT24" s="79" t="s">
        <v>337</v>
      </c>
      <c r="AU24" s="79" t="s">
        <v>337</v>
      </c>
      <c r="AV24" s="79" t="s">
        <v>234</v>
      </c>
      <c r="AW24" s="79" t="s">
        <v>234</v>
      </c>
      <c r="AX24" s="79" t="s">
        <v>234</v>
      </c>
      <c r="AY24" s="79" t="s">
        <v>234</v>
      </c>
      <c r="AZ24" s="79" t="s">
        <v>234</v>
      </c>
      <c r="BA24" s="79" t="s">
        <v>234</v>
      </c>
    </row>
    <row r="25" spans="2:53" s="1" customFormat="1" x14ac:dyDescent="0.25">
      <c r="B25" s="1" t="s">
        <v>69</v>
      </c>
      <c r="C25" s="74"/>
      <c r="D25" s="74" t="s">
        <v>70</v>
      </c>
      <c r="E25" s="74"/>
      <c r="F25" s="74"/>
      <c r="G25" s="74"/>
      <c r="H25" s="74"/>
      <c r="I25" s="74"/>
      <c r="J25" s="74"/>
      <c r="K25" s="74"/>
      <c r="L25" s="74"/>
      <c r="M25" s="74"/>
      <c r="N25" s="1">
        <v>210</v>
      </c>
      <c r="O25" s="74"/>
      <c r="P25" s="1" t="s">
        <v>371</v>
      </c>
      <c r="Q25" s="74"/>
      <c r="R25" s="74"/>
      <c r="S25" s="74"/>
      <c r="T25" s="74"/>
      <c r="U25" s="74"/>
      <c r="V25" s="74"/>
      <c r="W25" s="74"/>
      <c r="X25" s="74"/>
      <c r="Y25" s="74"/>
      <c r="AC25" s="43" t="str">
        <f t="shared" si="0"/>
        <v>SUNO-360</v>
      </c>
      <c r="AD25" s="79" t="s">
        <v>16</v>
      </c>
      <c r="AE25" s="79">
        <v>360</v>
      </c>
      <c r="AF25" s="79">
        <f t="shared" si="1"/>
        <v>36</v>
      </c>
      <c r="AG25" s="79" t="s">
        <v>522</v>
      </c>
      <c r="AH25" s="79" t="s">
        <v>234</v>
      </c>
      <c r="AI25" s="79">
        <v>0</v>
      </c>
      <c r="AK25" s="79" t="s">
        <v>274</v>
      </c>
      <c r="AL25" s="79">
        <v>2700</v>
      </c>
      <c r="AM25" s="79">
        <v>2250</v>
      </c>
      <c r="AN25" s="79">
        <v>47.3</v>
      </c>
      <c r="AP25" s="79" t="s">
        <v>325</v>
      </c>
      <c r="AQ25" s="79">
        <v>3000</v>
      </c>
      <c r="AR25" s="79">
        <v>18.3</v>
      </c>
      <c r="AS25" s="79" t="s">
        <v>337</v>
      </c>
      <c r="AT25" s="79" t="s">
        <v>337</v>
      </c>
      <c r="AU25" s="79" t="s">
        <v>337</v>
      </c>
      <c r="AV25" s="79" t="s">
        <v>234</v>
      </c>
      <c r="AW25" s="79" t="s">
        <v>234</v>
      </c>
      <c r="AX25" s="79" t="s">
        <v>234</v>
      </c>
      <c r="AY25" s="79" t="s">
        <v>234</v>
      </c>
      <c r="AZ25" s="79" t="s">
        <v>234</v>
      </c>
      <c r="BA25" s="79" t="s">
        <v>234</v>
      </c>
    </row>
    <row r="26" spans="2:53" s="1" customFormat="1" x14ac:dyDescent="0.25">
      <c r="B26" s="1" t="s">
        <v>71</v>
      </c>
      <c r="C26" s="74"/>
      <c r="D26" s="74" t="s">
        <v>72</v>
      </c>
      <c r="E26" s="74"/>
      <c r="F26" s="74"/>
      <c r="G26" s="74"/>
      <c r="H26" s="74"/>
      <c r="I26" s="74"/>
      <c r="J26" s="74"/>
      <c r="K26" s="74"/>
      <c r="L26" s="74"/>
      <c r="M26" s="74"/>
      <c r="N26" s="1">
        <v>220</v>
      </c>
      <c r="O26" s="74"/>
      <c r="P26" s="1" t="s">
        <v>372</v>
      </c>
      <c r="Q26" s="74"/>
      <c r="R26" s="74"/>
      <c r="S26" s="74"/>
      <c r="T26" s="74"/>
      <c r="U26" s="74"/>
      <c r="V26" s="74"/>
      <c r="W26" s="74"/>
      <c r="X26" s="74"/>
      <c r="Y26" s="74"/>
      <c r="AC26" s="43" t="str">
        <f t="shared" si="0"/>
        <v>SUNO-380</v>
      </c>
      <c r="AD26" s="79" t="s">
        <v>16</v>
      </c>
      <c r="AE26" s="79">
        <v>380</v>
      </c>
      <c r="AF26" s="79">
        <f t="shared" si="1"/>
        <v>38</v>
      </c>
      <c r="AG26" s="79" t="s">
        <v>522</v>
      </c>
      <c r="AH26" s="79" t="s">
        <v>234</v>
      </c>
      <c r="AI26" s="79">
        <v>0</v>
      </c>
      <c r="AK26" s="79" t="s">
        <v>275</v>
      </c>
      <c r="AL26" s="79">
        <v>3200</v>
      </c>
      <c r="AM26" s="79">
        <v>2250</v>
      </c>
      <c r="AN26" s="79">
        <v>29.8</v>
      </c>
      <c r="AP26" s="79" t="s">
        <v>326</v>
      </c>
      <c r="AQ26" s="79">
        <v>3000</v>
      </c>
      <c r="AR26" s="79">
        <v>18.489999999999998</v>
      </c>
      <c r="AS26" s="79" t="s">
        <v>337</v>
      </c>
      <c r="AT26" s="79" t="s">
        <v>337</v>
      </c>
      <c r="AU26" s="79" t="s">
        <v>337</v>
      </c>
      <c r="AV26" s="79" t="s">
        <v>234</v>
      </c>
      <c r="AW26" s="79" t="s">
        <v>234</v>
      </c>
      <c r="AX26" s="79" t="s">
        <v>234</v>
      </c>
      <c r="AY26" s="79" t="s">
        <v>234</v>
      </c>
      <c r="AZ26" s="79" t="s">
        <v>234</v>
      </c>
      <c r="BA26" s="79" t="s">
        <v>234</v>
      </c>
    </row>
    <row r="27" spans="2:53" s="1" customFormat="1" x14ac:dyDescent="0.25">
      <c r="B27" s="1" t="s">
        <v>73</v>
      </c>
      <c r="C27" s="74"/>
      <c r="D27" s="74" t="s">
        <v>74</v>
      </c>
      <c r="E27" s="74"/>
      <c r="F27" s="74"/>
      <c r="G27" s="74"/>
      <c r="H27" s="74"/>
      <c r="I27" s="74"/>
      <c r="J27" s="74"/>
      <c r="K27" s="74"/>
      <c r="L27" s="74"/>
      <c r="M27" s="74"/>
      <c r="N27" s="1">
        <v>230</v>
      </c>
      <c r="O27" s="74"/>
      <c r="P27" s="1" t="s">
        <v>373</v>
      </c>
      <c r="Q27" s="74"/>
      <c r="R27" s="74"/>
      <c r="S27" s="74"/>
      <c r="T27" s="74"/>
      <c r="U27" s="74"/>
      <c r="V27" s="74"/>
      <c r="W27" s="74"/>
      <c r="X27" s="74"/>
      <c r="Y27" s="74"/>
      <c r="AC27" s="43" t="str">
        <f t="shared" si="0"/>
        <v>SUNO-400</v>
      </c>
      <c r="AD27" s="79" t="s">
        <v>16</v>
      </c>
      <c r="AE27" s="79">
        <v>400</v>
      </c>
      <c r="AF27" s="79">
        <f t="shared" si="1"/>
        <v>40</v>
      </c>
      <c r="AG27" s="79" t="s">
        <v>522</v>
      </c>
      <c r="AH27" s="79" t="s">
        <v>234</v>
      </c>
      <c r="AI27" s="79">
        <v>0</v>
      </c>
      <c r="AK27" s="79" t="s">
        <v>276</v>
      </c>
      <c r="AL27" s="79">
        <v>3200</v>
      </c>
      <c r="AM27" s="79">
        <v>2250</v>
      </c>
      <c r="AN27" s="79">
        <v>37.4</v>
      </c>
      <c r="AP27" s="79" t="s">
        <v>327</v>
      </c>
      <c r="AQ27" s="79">
        <v>3000</v>
      </c>
      <c r="AR27" s="79">
        <v>22.78</v>
      </c>
      <c r="AS27" s="79" t="s">
        <v>337</v>
      </c>
      <c r="AT27" s="79" t="s">
        <v>337</v>
      </c>
      <c r="AU27" s="79" t="s">
        <v>337</v>
      </c>
      <c r="AV27" s="79" t="s">
        <v>234</v>
      </c>
      <c r="AW27" s="79" t="s">
        <v>234</v>
      </c>
      <c r="AX27" s="79" t="s">
        <v>234</v>
      </c>
      <c r="AY27" s="79" t="s">
        <v>234</v>
      </c>
      <c r="AZ27" s="79" t="s">
        <v>234</v>
      </c>
      <c r="BA27" s="79" t="s">
        <v>234</v>
      </c>
    </row>
    <row r="28" spans="2:53" s="1" customFormat="1" x14ac:dyDescent="0.25">
      <c r="B28" s="1" t="s">
        <v>75</v>
      </c>
      <c r="C28" s="74"/>
      <c r="D28" s="74" t="s">
        <v>76</v>
      </c>
      <c r="E28" s="74"/>
      <c r="F28" s="74"/>
      <c r="G28" s="74"/>
      <c r="H28" s="74"/>
      <c r="I28" s="74"/>
      <c r="J28" s="74"/>
      <c r="K28" s="74"/>
      <c r="L28" s="74"/>
      <c r="M28" s="74"/>
      <c r="N28" s="1">
        <v>240</v>
      </c>
      <c r="O28" s="74"/>
      <c r="P28" s="1" t="s">
        <v>374</v>
      </c>
      <c r="Q28" s="74"/>
      <c r="R28" s="74"/>
      <c r="S28" s="74"/>
      <c r="T28" s="74"/>
      <c r="U28" s="74"/>
      <c r="V28" s="74"/>
      <c r="W28" s="74"/>
      <c r="X28" s="74"/>
      <c r="Y28" s="74"/>
      <c r="AC28" s="43" t="str">
        <f t="shared" si="0"/>
        <v>SUNO-420</v>
      </c>
      <c r="AD28" s="79" t="s">
        <v>16</v>
      </c>
      <c r="AE28" s="79">
        <v>420</v>
      </c>
      <c r="AF28" s="79">
        <f t="shared" si="1"/>
        <v>42</v>
      </c>
      <c r="AG28" s="79" t="s">
        <v>522</v>
      </c>
      <c r="AH28" s="79" t="s">
        <v>234</v>
      </c>
      <c r="AI28" s="79">
        <v>0</v>
      </c>
      <c r="AK28" s="79" t="s">
        <v>277</v>
      </c>
      <c r="AL28" s="79">
        <v>3200</v>
      </c>
      <c r="AM28" s="79">
        <v>2250</v>
      </c>
      <c r="AN28" s="79">
        <v>46.5</v>
      </c>
      <c r="AP28" s="79" t="s">
        <v>328</v>
      </c>
      <c r="AQ28" s="79">
        <v>3000</v>
      </c>
      <c r="AR28" s="79">
        <v>23.52</v>
      </c>
      <c r="AS28" s="79" t="s">
        <v>337</v>
      </c>
      <c r="AT28" s="79" t="s">
        <v>337</v>
      </c>
      <c r="AU28" s="79" t="s">
        <v>337</v>
      </c>
      <c r="AV28" s="79" t="s">
        <v>234</v>
      </c>
      <c r="AW28" s="79" t="s">
        <v>234</v>
      </c>
      <c r="AX28" s="79" t="s">
        <v>234</v>
      </c>
      <c r="AY28" s="79" t="s">
        <v>234</v>
      </c>
      <c r="AZ28" s="79" t="s">
        <v>234</v>
      </c>
      <c r="BA28" s="79" t="s">
        <v>234</v>
      </c>
    </row>
    <row r="29" spans="2:53" s="1" customFormat="1" x14ac:dyDescent="0.25">
      <c r="B29" s="1" t="s">
        <v>77</v>
      </c>
      <c r="C29" s="74"/>
      <c r="D29" s="74" t="s">
        <v>78</v>
      </c>
      <c r="E29" s="74"/>
      <c r="F29" s="74"/>
      <c r="G29" s="74"/>
      <c r="H29" s="74"/>
      <c r="I29" s="74"/>
      <c r="J29" s="74"/>
      <c r="K29" s="74"/>
      <c r="L29" s="74"/>
      <c r="M29" s="74"/>
      <c r="N29" s="1">
        <v>250</v>
      </c>
      <c r="O29" s="74"/>
      <c r="P29" s="1" t="s">
        <v>375</v>
      </c>
      <c r="Q29" s="74"/>
      <c r="R29" s="74"/>
      <c r="S29" s="74"/>
      <c r="T29" s="74"/>
      <c r="U29" s="74"/>
      <c r="V29" s="74"/>
      <c r="W29" s="74"/>
      <c r="X29" s="74"/>
      <c r="Y29" s="74"/>
      <c r="AC29" s="43" t="str">
        <f t="shared" si="0"/>
        <v>SUNO-440</v>
      </c>
      <c r="AD29" s="79" t="s">
        <v>16</v>
      </c>
      <c r="AE29" s="79">
        <v>440</v>
      </c>
      <c r="AF29" s="79">
        <f t="shared" si="1"/>
        <v>44</v>
      </c>
      <c r="AG29" s="79" t="s">
        <v>522</v>
      </c>
      <c r="AH29" s="79" t="s">
        <v>234</v>
      </c>
      <c r="AI29" s="79">
        <v>0</v>
      </c>
      <c r="AK29" s="79" t="s">
        <v>278</v>
      </c>
      <c r="AL29" s="79">
        <v>5000</v>
      </c>
      <c r="AM29" s="79">
        <v>2000</v>
      </c>
      <c r="AN29" s="79">
        <v>30.2</v>
      </c>
      <c r="AP29" s="79" t="s">
        <v>329</v>
      </c>
      <c r="AQ29" s="79">
        <v>3000</v>
      </c>
      <c r="AR29" s="79">
        <v>23.52</v>
      </c>
      <c r="AS29" s="79" t="s">
        <v>337</v>
      </c>
      <c r="AT29" s="79" t="s">
        <v>337</v>
      </c>
      <c r="AU29" s="79" t="s">
        <v>337</v>
      </c>
      <c r="AV29" s="79" t="s">
        <v>234</v>
      </c>
      <c r="AW29" s="79" t="s">
        <v>234</v>
      </c>
      <c r="AX29" s="79" t="s">
        <v>234</v>
      </c>
      <c r="AY29" s="79" t="s">
        <v>234</v>
      </c>
      <c r="AZ29" s="79" t="s">
        <v>234</v>
      </c>
      <c r="BA29" s="79" t="s">
        <v>234</v>
      </c>
    </row>
    <row r="30" spans="2:53" x14ac:dyDescent="0.25">
      <c r="B30" s="1" t="s">
        <v>79</v>
      </c>
      <c r="D30" s="74" t="s">
        <v>80</v>
      </c>
      <c r="N30" s="1">
        <v>260</v>
      </c>
      <c r="P30" s="1" t="s">
        <v>376</v>
      </c>
      <c r="AC30" s="43" t="str">
        <f t="shared" si="0"/>
        <v>SUNO-460</v>
      </c>
      <c r="AD30" s="79" t="s">
        <v>16</v>
      </c>
      <c r="AE30" s="79">
        <v>460</v>
      </c>
      <c r="AF30" s="79">
        <f t="shared" si="1"/>
        <v>46</v>
      </c>
      <c r="AG30" s="79" t="s">
        <v>522</v>
      </c>
      <c r="AH30" s="79" t="s">
        <v>234</v>
      </c>
      <c r="AI30" s="79">
        <v>0</v>
      </c>
      <c r="AK30" s="79" t="s">
        <v>279</v>
      </c>
      <c r="AL30" s="79">
        <v>5000</v>
      </c>
      <c r="AM30" s="79">
        <v>2000</v>
      </c>
      <c r="AN30" s="79">
        <v>53.7</v>
      </c>
      <c r="AP30" s="79" t="s">
        <v>330</v>
      </c>
      <c r="AQ30" s="79">
        <v>3000</v>
      </c>
      <c r="AR30" s="79">
        <v>23.77</v>
      </c>
      <c r="AS30" s="79" t="s">
        <v>337</v>
      </c>
      <c r="AT30" s="79" t="s">
        <v>337</v>
      </c>
      <c r="AU30" s="79" t="s">
        <v>337</v>
      </c>
      <c r="AV30" s="79" t="s">
        <v>234</v>
      </c>
      <c r="AW30" s="79" t="s">
        <v>234</v>
      </c>
      <c r="AX30" s="79" t="s">
        <v>234</v>
      </c>
      <c r="AY30" s="79" t="s">
        <v>234</v>
      </c>
      <c r="AZ30" s="79" t="s">
        <v>234</v>
      </c>
      <c r="BA30" s="79" t="s">
        <v>234</v>
      </c>
    </row>
    <row r="31" spans="2:53" x14ac:dyDescent="0.25">
      <c r="B31" s="1" t="s">
        <v>81</v>
      </c>
      <c r="D31" s="74" t="s">
        <v>82</v>
      </c>
      <c r="N31" s="1">
        <v>270</v>
      </c>
      <c r="P31" s="1" t="s">
        <v>377</v>
      </c>
      <c r="AC31" s="43" t="str">
        <f t="shared" si="0"/>
        <v>SUNO-480</v>
      </c>
      <c r="AD31" s="79" t="s">
        <v>16</v>
      </c>
      <c r="AE31" s="79">
        <v>480</v>
      </c>
      <c r="AF31" s="79">
        <f t="shared" si="1"/>
        <v>48</v>
      </c>
      <c r="AG31" s="79" t="s">
        <v>522</v>
      </c>
      <c r="AH31" s="79" t="s">
        <v>234</v>
      </c>
      <c r="AI31" s="79">
        <v>0</v>
      </c>
      <c r="AK31" s="79" t="s">
        <v>280</v>
      </c>
      <c r="AL31" s="79">
        <v>5000</v>
      </c>
      <c r="AM31" s="79">
        <v>2000</v>
      </c>
      <c r="AN31" s="79">
        <v>30.8</v>
      </c>
      <c r="AP31" s="79" t="s">
        <v>331</v>
      </c>
      <c r="AQ31" s="79">
        <v>3000</v>
      </c>
      <c r="AR31" s="79">
        <v>36.590000000000003</v>
      </c>
      <c r="AS31" s="79" t="s">
        <v>337</v>
      </c>
      <c r="AT31" s="79" t="s">
        <v>337</v>
      </c>
      <c r="AU31" s="79" t="s">
        <v>337</v>
      </c>
      <c r="AV31" s="79" t="s">
        <v>234</v>
      </c>
      <c r="AW31" s="79" t="s">
        <v>234</v>
      </c>
      <c r="AX31" s="79" t="s">
        <v>234</v>
      </c>
      <c r="AY31" s="79" t="s">
        <v>234</v>
      </c>
      <c r="AZ31" s="79" t="s">
        <v>234</v>
      </c>
      <c r="BA31" s="79" t="s">
        <v>234</v>
      </c>
    </row>
    <row r="32" spans="2:53" x14ac:dyDescent="0.25">
      <c r="B32" s="1" t="s">
        <v>83</v>
      </c>
      <c r="D32" s="74" t="s">
        <v>84</v>
      </c>
      <c r="N32" s="1">
        <v>280</v>
      </c>
      <c r="P32" s="1" t="s">
        <v>378</v>
      </c>
      <c r="AC32" s="43" t="str">
        <f t="shared" si="0"/>
        <v>SUNO-500</v>
      </c>
      <c r="AD32" s="79" t="s">
        <v>16</v>
      </c>
      <c r="AE32" s="79">
        <v>500</v>
      </c>
      <c r="AF32" s="79">
        <f t="shared" si="1"/>
        <v>50</v>
      </c>
      <c r="AG32" s="79" t="s">
        <v>522</v>
      </c>
      <c r="AH32" s="79" t="s">
        <v>234</v>
      </c>
      <c r="AI32" s="79">
        <v>0</v>
      </c>
      <c r="AK32" s="79" t="s">
        <v>281</v>
      </c>
      <c r="AL32" s="79">
        <v>5000</v>
      </c>
      <c r="AM32" s="79">
        <v>2000</v>
      </c>
      <c r="AN32" s="79">
        <v>44.4</v>
      </c>
      <c r="AP32" s="79" t="s">
        <v>332</v>
      </c>
      <c r="AQ32" s="79">
        <v>3000</v>
      </c>
      <c r="AR32" s="79">
        <v>37.47</v>
      </c>
      <c r="AS32" s="79" t="s">
        <v>337</v>
      </c>
      <c r="AT32" s="79" t="s">
        <v>337</v>
      </c>
      <c r="AU32" s="79" t="s">
        <v>337</v>
      </c>
      <c r="AV32" s="79" t="s">
        <v>234</v>
      </c>
      <c r="AW32" s="79" t="s">
        <v>234</v>
      </c>
      <c r="AX32" s="79" t="s">
        <v>234</v>
      </c>
      <c r="AY32" s="79" t="s">
        <v>234</v>
      </c>
      <c r="AZ32" s="79" t="s">
        <v>234</v>
      </c>
      <c r="BA32" s="79" t="s">
        <v>234</v>
      </c>
    </row>
    <row r="33" spans="2:53" x14ac:dyDescent="0.25">
      <c r="B33" s="1" t="s">
        <v>85</v>
      </c>
      <c r="D33" s="74" t="s">
        <v>86</v>
      </c>
      <c r="N33" s="1">
        <v>290</v>
      </c>
      <c r="P33" s="1" t="s">
        <v>379</v>
      </c>
      <c r="AC33" s="43" t="str">
        <f t="shared" si="0"/>
        <v>SUNO-510</v>
      </c>
      <c r="AD33" s="79" t="s">
        <v>16</v>
      </c>
      <c r="AE33" s="79">
        <v>510</v>
      </c>
      <c r="AF33" s="79">
        <f t="shared" si="1"/>
        <v>51</v>
      </c>
      <c r="AG33" s="79" t="s">
        <v>522</v>
      </c>
      <c r="AH33" s="79" t="s">
        <v>234</v>
      </c>
      <c r="AI33" s="79">
        <v>0</v>
      </c>
      <c r="AK33" s="79" t="s">
        <v>282</v>
      </c>
      <c r="AL33" s="79">
        <v>5000</v>
      </c>
      <c r="AM33" s="79">
        <v>2000</v>
      </c>
      <c r="AN33" s="79">
        <v>34.299999999999997</v>
      </c>
      <c r="AP33" s="79"/>
      <c r="AQ33" s="79"/>
      <c r="AR33" s="79"/>
      <c r="AS33" s="79"/>
      <c r="AT33" s="79"/>
      <c r="AU33" s="79"/>
      <c r="AV33" s="79"/>
      <c r="AW33" s="79"/>
      <c r="AX33" s="79"/>
      <c r="AY33" s="79"/>
      <c r="AZ33" s="79"/>
      <c r="BA33" s="79"/>
    </row>
    <row r="34" spans="2:53" x14ac:dyDescent="0.25">
      <c r="B34" s="1" t="s">
        <v>87</v>
      </c>
      <c r="D34" s="74" t="s">
        <v>88</v>
      </c>
      <c r="N34" s="1">
        <v>300</v>
      </c>
      <c r="P34" s="1" t="s">
        <v>380</v>
      </c>
      <c r="AC34" s="43" t="str">
        <f t="shared" si="0"/>
        <v>SUNO-520</v>
      </c>
      <c r="AD34" s="79" t="s">
        <v>16</v>
      </c>
      <c r="AE34" s="79">
        <v>520</v>
      </c>
      <c r="AF34" s="79">
        <f t="shared" si="1"/>
        <v>52</v>
      </c>
      <c r="AG34" s="79" t="s">
        <v>522</v>
      </c>
      <c r="AH34" s="79" t="s">
        <v>234</v>
      </c>
      <c r="AI34" s="79">
        <v>0</v>
      </c>
      <c r="AK34" s="79" t="s">
        <v>283</v>
      </c>
      <c r="AL34" s="79">
        <v>6000</v>
      </c>
      <c r="AM34" s="79">
        <v>2000</v>
      </c>
      <c r="AN34" s="79">
        <v>41.7</v>
      </c>
      <c r="AP34" s="79" t="s">
        <v>275</v>
      </c>
      <c r="AQ34" s="79">
        <v>3200</v>
      </c>
      <c r="AR34" s="79">
        <v>29.8</v>
      </c>
      <c r="AS34" s="79" t="s">
        <v>338</v>
      </c>
      <c r="AT34" s="79" t="s">
        <v>338</v>
      </c>
      <c r="AU34" s="79" t="s">
        <v>338</v>
      </c>
      <c r="AV34" s="79">
        <v>2500</v>
      </c>
      <c r="AW34" s="79">
        <v>2960</v>
      </c>
      <c r="AX34" s="79">
        <v>120</v>
      </c>
      <c r="AY34" s="79">
        <v>580</v>
      </c>
      <c r="AZ34" s="79">
        <v>120</v>
      </c>
      <c r="BA34" s="79">
        <v>580</v>
      </c>
    </row>
    <row r="35" spans="2:53" x14ac:dyDescent="0.25">
      <c r="B35" s="1" t="s">
        <v>89</v>
      </c>
      <c r="D35" s="74" t="s">
        <v>90</v>
      </c>
      <c r="N35" s="1">
        <v>310</v>
      </c>
      <c r="P35" s="1" t="s">
        <v>381</v>
      </c>
      <c r="AC35" s="43" t="str">
        <f t="shared" si="0"/>
        <v>SUNO-530</v>
      </c>
      <c r="AD35" s="79" t="s">
        <v>16</v>
      </c>
      <c r="AE35" s="79">
        <v>530</v>
      </c>
      <c r="AF35" s="79">
        <f t="shared" si="1"/>
        <v>53</v>
      </c>
      <c r="AG35" s="79" t="s">
        <v>522</v>
      </c>
      <c r="AH35" s="79" t="s">
        <v>234</v>
      </c>
      <c r="AI35" s="79">
        <v>0</v>
      </c>
      <c r="AK35" s="79" t="s">
        <v>284</v>
      </c>
      <c r="AL35" s="79">
        <v>5000</v>
      </c>
      <c r="AM35" s="79">
        <v>2000</v>
      </c>
      <c r="AN35" s="79">
        <v>46.3</v>
      </c>
      <c r="AP35" s="79" t="s">
        <v>276</v>
      </c>
      <c r="AQ35" s="79">
        <v>3200</v>
      </c>
      <c r="AR35" s="79">
        <v>37.4</v>
      </c>
      <c r="AS35" s="79" t="s">
        <v>338</v>
      </c>
      <c r="AT35" s="79" t="s">
        <v>338</v>
      </c>
      <c r="AU35" s="79" t="s">
        <v>338</v>
      </c>
      <c r="AV35" s="79">
        <v>2500</v>
      </c>
      <c r="AW35" s="79">
        <v>2960</v>
      </c>
      <c r="AX35" s="79">
        <v>120</v>
      </c>
      <c r="AY35" s="79">
        <v>580</v>
      </c>
      <c r="AZ35" s="79">
        <v>120</v>
      </c>
      <c r="BA35" s="79">
        <v>580</v>
      </c>
    </row>
    <row r="36" spans="2:53" x14ac:dyDescent="0.25">
      <c r="B36" s="1" t="s">
        <v>91</v>
      </c>
      <c r="D36" s="74" t="s">
        <v>92</v>
      </c>
      <c r="N36" s="1">
        <v>320</v>
      </c>
      <c r="P36" s="1" t="s">
        <v>382</v>
      </c>
      <c r="AC36" s="43" t="str">
        <f t="shared" si="0"/>
        <v>SUNO-540</v>
      </c>
      <c r="AD36" s="79" t="s">
        <v>16</v>
      </c>
      <c r="AE36" s="79">
        <v>540</v>
      </c>
      <c r="AF36" s="79">
        <f t="shared" si="1"/>
        <v>54</v>
      </c>
      <c r="AG36" s="79" t="s">
        <v>522</v>
      </c>
      <c r="AH36" s="79" t="s">
        <v>234</v>
      </c>
      <c r="AI36" s="79">
        <v>0</v>
      </c>
      <c r="AK36" s="79" t="s">
        <v>285</v>
      </c>
      <c r="AL36" s="79">
        <v>6000</v>
      </c>
      <c r="AM36" s="79">
        <v>2000</v>
      </c>
      <c r="AN36" s="79">
        <v>56.4</v>
      </c>
      <c r="AP36" s="79" t="s">
        <v>277</v>
      </c>
      <c r="AQ36" s="79">
        <v>3200</v>
      </c>
      <c r="AR36" s="79">
        <v>46.5</v>
      </c>
      <c r="AS36" s="79" t="s">
        <v>338</v>
      </c>
      <c r="AT36" s="79" t="s">
        <v>338</v>
      </c>
      <c r="AU36" s="79" t="s">
        <v>338</v>
      </c>
      <c r="AV36" s="79">
        <v>2500</v>
      </c>
      <c r="AW36" s="79">
        <v>2960</v>
      </c>
      <c r="AX36" s="79">
        <v>120</v>
      </c>
      <c r="AY36" s="79">
        <v>280</v>
      </c>
      <c r="AZ36" s="79">
        <v>120</v>
      </c>
      <c r="BA36" s="79">
        <v>580</v>
      </c>
    </row>
    <row r="37" spans="2:53" x14ac:dyDescent="0.25">
      <c r="B37" s="1" t="s">
        <v>93</v>
      </c>
      <c r="D37" s="74" t="s">
        <v>94</v>
      </c>
      <c r="N37" s="1">
        <v>330</v>
      </c>
      <c r="P37" s="1" t="s">
        <v>383</v>
      </c>
      <c r="AC37" s="43" t="str">
        <f t="shared" si="0"/>
        <v>SUNO-550</v>
      </c>
      <c r="AD37" s="79" t="s">
        <v>16</v>
      </c>
      <c r="AE37" s="79">
        <v>550</v>
      </c>
      <c r="AF37" s="79">
        <f t="shared" si="1"/>
        <v>55</v>
      </c>
      <c r="AG37" s="79" t="s">
        <v>522</v>
      </c>
      <c r="AH37" s="79" t="s">
        <v>234</v>
      </c>
      <c r="AI37" s="79">
        <v>0</v>
      </c>
      <c r="AK37" s="79" t="s">
        <v>286</v>
      </c>
      <c r="AL37" s="79">
        <v>5000</v>
      </c>
      <c r="AM37" s="79">
        <v>2000</v>
      </c>
      <c r="AN37" s="79">
        <v>58.6</v>
      </c>
    </row>
    <row r="38" spans="2:53" x14ac:dyDescent="0.25">
      <c r="B38" s="1" t="s">
        <v>95</v>
      </c>
      <c r="D38" s="74" t="s">
        <v>96</v>
      </c>
      <c r="N38" s="1">
        <v>340</v>
      </c>
      <c r="P38" s="1" t="s">
        <v>384</v>
      </c>
      <c r="AC38" s="43" t="str">
        <f t="shared" si="0"/>
        <v>SUNO-560</v>
      </c>
      <c r="AD38" s="79" t="s">
        <v>16</v>
      </c>
      <c r="AE38" s="79">
        <v>560</v>
      </c>
      <c r="AF38" s="79">
        <f t="shared" si="1"/>
        <v>56</v>
      </c>
      <c r="AG38" s="79" t="s">
        <v>522</v>
      </c>
      <c r="AH38" s="79" t="s">
        <v>234</v>
      </c>
      <c r="AI38" s="79">
        <v>0</v>
      </c>
      <c r="AK38" s="79" t="s">
        <v>287</v>
      </c>
      <c r="AL38" s="79">
        <v>6000</v>
      </c>
      <c r="AM38" s="79">
        <v>2000</v>
      </c>
      <c r="AN38" s="79">
        <v>71.3</v>
      </c>
    </row>
    <row r="39" spans="2:53" x14ac:dyDescent="0.25">
      <c r="B39" s="1" t="s">
        <v>97</v>
      </c>
      <c r="D39" s="74" t="s">
        <v>98</v>
      </c>
      <c r="N39" s="1">
        <v>350</v>
      </c>
      <c r="P39" s="1" t="s">
        <v>385</v>
      </c>
      <c r="AC39" s="43" t="str">
        <f t="shared" si="0"/>
        <v>SUNO-570</v>
      </c>
      <c r="AD39" s="79" t="s">
        <v>16</v>
      </c>
      <c r="AE39" s="79">
        <v>570</v>
      </c>
      <c r="AF39" s="79">
        <f t="shared" si="1"/>
        <v>57</v>
      </c>
      <c r="AG39" s="79" t="s">
        <v>522</v>
      </c>
      <c r="AH39" s="79" t="s">
        <v>234</v>
      </c>
      <c r="AI39" s="79">
        <v>0</v>
      </c>
      <c r="AK39" s="79" t="s">
        <v>288</v>
      </c>
      <c r="AL39" s="79">
        <v>5000</v>
      </c>
      <c r="AM39" s="79">
        <v>2000</v>
      </c>
      <c r="AN39" s="79">
        <v>73.2</v>
      </c>
    </row>
    <row r="40" spans="2:53" x14ac:dyDescent="0.25">
      <c r="B40" s="1" t="s">
        <v>99</v>
      </c>
      <c r="D40" s="74" t="s">
        <v>100</v>
      </c>
      <c r="N40" s="1">
        <v>360</v>
      </c>
      <c r="P40" s="1" t="s">
        <v>386</v>
      </c>
      <c r="AC40" s="43" t="str">
        <f t="shared" si="0"/>
        <v>SUNO-580</v>
      </c>
      <c r="AD40" s="79" t="s">
        <v>16</v>
      </c>
      <c r="AE40" s="79">
        <v>580</v>
      </c>
      <c r="AF40" s="79">
        <f t="shared" si="1"/>
        <v>58</v>
      </c>
      <c r="AG40" s="79" t="s">
        <v>522</v>
      </c>
      <c r="AH40" s="79" t="s">
        <v>234</v>
      </c>
      <c r="AI40" s="79">
        <v>0</v>
      </c>
      <c r="AK40" s="79" t="s">
        <v>289</v>
      </c>
      <c r="AL40" s="79">
        <v>6000</v>
      </c>
      <c r="AM40" s="79">
        <v>2000</v>
      </c>
      <c r="AN40" s="79">
        <v>89.1</v>
      </c>
    </row>
    <row r="41" spans="2:53" x14ac:dyDescent="0.25">
      <c r="B41" s="1" t="s">
        <v>101</v>
      </c>
      <c r="D41" s="74" t="s">
        <v>102</v>
      </c>
      <c r="N41" s="1">
        <v>370</v>
      </c>
      <c r="P41" s="1" t="s">
        <v>387</v>
      </c>
      <c r="AC41" s="43" t="str">
        <f t="shared" si="0"/>
        <v>SUNO-590</v>
      </c>
      <c r="AD41" s="79" t="s">
        <v>16</v>
      </c>
      <c r="AE41" s="79">
        <v>590</v>
      </c>
      <c r="AF41" s="79">
        <f t="shared" si="1"/>
        <v>59</v>
      </c>
      <c r="AG41" s="79" t="s">
        <v>522</v>
      </c>
      <c r="AH41" s="79" t="s">
        <v>234</v>
      </c>
      <c r="AI41" s="79">
        <v>0</v>
      </c>
      <c r="AK41" s="79" t="s">
        <v>290</v>
      </c>
      <c r="AL41" s="79">
        <v>5100</v>
      </c>
      <c r="AM41" s="79">
        <v>2100</v>
      </c>
      <c r="AN41" s="79">
        <v>56.4</v>
      </c>
    </row>
    <row r="42" spans="2:53" x14ac:dyDescent="0.25">
      <c r="B42" s="1" t="s">
        <v>103</v>
      </c>
      <c r="D42" s="74" t="s">
        <v>104</v>
      </c>
      <c r="N42" s="1">
        <v>380</v>
      </c>
      <c r="P42" s="1" t="s">
        <v>388</v>
      </c>
      <c r="AC42" s="43" t="str">
        <f t="shared" si="0"/>
        <v>SUNO-600</v>
      </c>
      <c r="AD42" s="79" t="s">
        <v>16</v>
      </c>
      <c r="AE42" s="79">
        <v>600</v>
      </c>
      <c r="AF42" s="79">
        <f t="shared" si="1"/>
        <v>60</v>
      </c>
      <c r="AG42" s="79" t="s">
        <v>522</v>
      </c>
      <c r="AH42" s="79" t="s">
        <v>234</v>
      </c>
      <c r="AI42" s="79">
        <v>0</v>
      </c>
      <c r="AK42" s="79" t="s">
        <v>291</v>
      </c>
      <c r="AL42" s="79">
        <v>6300</v>
      </c>
      <c r="AM42" s="79">
        <v>2100</v>
      </c>
      <c r="AN42" s="79">
        <v>69.7</v>
      </c>
    </row>
    <row r="43" spans="2:53" x14ac:dyDescent="0.25">
      <c r="B43" s="1" t="s">
        <v>105</v>
      </c>
      <c r="D43" s="74" t="s">
        <v>106</v>
      </c>
      <c r="N43" s="1">
        <v>390</v>
      </c>
      <c r="P43" s="1" t="s">
        <v>389</v>
      </c>
      <c r="AC43" s="43" t="str">
        <f t="shared" si="0"/>
        <v>SUNO-610</v>
      </c>
      <c r="AD43" s="79" t="s">
        <v>16</v>
      </c>
      <c r="AE43" s="79">
        <v>610</v>
      </c>
      <c r="AF43" s="79">
        <f t="shared" si="1"/>
        <v>61</v>
      </c>
      <c r="AG43" s="79" t="s">
        <v>522</v>
      </c>
      <c r="AH43" s="79" t="s">
        <v>234</v>
      </c>
      <c r="AI43" s="79">
        <v>0</v>
      </c>
      <c r="AK43" s="79" t="s">
        <v>292</v>
      </c>
      <c r="AL43" s="79">
        <v>5100</v>
      </c>
      <c r="AM43" s="79">
        <v>2100</v>
      </c>
      <c r="AN43" s="79">
        <v>71.3</v>
      </c>
    </row>
    <row r="44" spans="2:53" x14ac:dyDescent="0.25">
      <c r="B44" s="1" t="s">
        <v>107</v>
      </c>
      <c r="D44" s="74" t="s">
        <v>108</v>
      </c>
      <c r="N44" s="1">
        <v>400</v>
      </c>
      <c r="P44" s="1" t="s">
        <v>390</v>
      </c>
      <c r="AC44" s="43" t="str">
        <f t="shared" si="0"/>
        <v>SUNO-620</v>
      </c>
      <c r="AD44" s="79" t="s">
        <v>16</v>
      </c>
      <c r="AE44" s="79">
        <v>620</v>
      </c>
      <c r="AF44" s="79">
        <f t="shared" si="1"/>
        <v>62</v>
      </c>
      <c r="AG44" s="79" t="s">
        <v>522</v>
      </c>
      <c r="AH44" s="79" t="s">
        <v>234</v>
      </c>
      <c r="AI44" s="79">
        <v>0</v>
      </c>
      <c r="AK44" s="79" t="s">
        <v>293</v>
      </c>
      <c r="AL44" s="79">
        <v>6300</v>
      </c>
      <c r="AM44" s="79">
        <v>2100</v>
      </c>
      <c r="AN44" s="79">
        <v>88</v>
      </c>
    </row>
    <row r="45" spans="2:53" x14ac:dyDescent="0.25">
      <c r="B45" s="1" t="s">
        <v>109</v>
      </c>
      <c r="D45" s="74" t="s">
        <v>110</v>
      </c>
      <c r="N45" s="1">
        <v>410</v>
      </c>
      <c r="P45" s="1" t="s">
        <v>391</v>
      </c>
      <c r="AC45" s="43" t="str">
        <f t="shared" si="0"/>
        <v>SUNO-630</v>
      </c>
      <c r="AD45" s="79" t="s">
        <v>16</v>
      </c>
      <c r="AE45" s="79">
        <v>630</v>
      </c>
      <c r="AF45" s="79">
        <f t="shared" si="1"/>
        <v>63</v>
      </c>
      <c r="AG45" s="79" t="s">
        <v>522</v>
      </c>
      <c r="AH45" s="79" t="s">
        <v>234</v>
      </c>
      <c r="AI45" s="79">
        <v>0</v>
      </c>
      <c r="AK45" s="79" t="s">
        <v>294</v>
      </c>
      <c r="AL45" s="79">
        <v>5100</v>
      </c>
      <c r="AM45" s="79">
        <v>2100</v>
      </c>
      <c r="AN45" s="79">
        <v>88.1</v>
      </c>
    </row>
    <row r="46" spans="2:53" x14ac:dyDescent="0.25">
      <c r="B46" s="1" t="s">
        <v>111</v>
      </c>
      <c r="D46" s="74" t="s">
        <v>112</v>
      </c>
      <c r="N46" s="1">
        <v>420</v>
      </c>
      <c r="P46" s="1" t="s">
        <v>392</v>
      </c>
      <c r="AC46" s="43" t="str">
        <f t="shared" si="0"/>
        <v>SUNO-640</v>
      </c>
      <c r="AD46" s="79" t="s">
        <v>16</v>
      </c>
      <c r="AE46" s="79">
        <v>640</v>
      </c>
      <c r="AF46" s="79">
        <f t="shared" si="1"/>
        <v>64</v>
      </c>
      <c r="AG46" s="79" t="s">
        <v>522</v>
      </c>
      <c r="AH46" s="79" t="s">
        <v>234</v>
      </c>
      <c r="AI46" s="79">
        <v>0</v>
      </c>
      <c r="AK46" s="79" t="s">
        <v>295</v>
      </c>
      <c r="AL46" s="79">
        <v>6300</v>
      </c>
      <c r="AM46" s="79">
        <v>2100</v>
      </c>
      <c r="AN46" s="79">
        <v>108.8</v>
      </c>
    </row>
    <row r="47" spans="2:53" x14ac:dyDescent="0.25">
      <c r="B47" s="1" t="s">
        <v>113</v>
      </c>
      <c r="D47" s="74" t="s">
        <v>114</v>
      </c>
      <c r="N47" s="1">
        <v>430</v>
      </c>
      <c r="P47" s="1" t="s">
        <v>393</v>
      </c>
      <c r="AC47" s="43" t="str">
        <f t="shared" si="0"/>
        <v>SUNO-650</v>
      </c>
      <c r="AD47" s="79" t="s">
        <v>16</v>
      </c>
      <c r="AE47" s="79">
        <v>650</v>
      </c>
      <c r="AF47" s="79">
        <f t="shared" si="1"/>
        <v>65</v>
      </c>
      <c r="AG47" s="79" t="s">
        <v>522</v>
      </c>
      <c r="AH47" s="79" t="s">
        <v>234</v>
      </c>
      <c r="AI47" s="79">
        <v>0</v>
      </c>
      <c r="AK47" s="79" t="s">
        <v>296</v>
      </c>
      <c r="AL47" s="79">
        <v>3150</v>
      </c>
      <c r="AM47" s="79">
        <v>2100</v>
      </c>
      <c r="AN47" s="79">
        <v>30.7</v>
      </c>
    </row>
    <row r="48" spans="2:53" x14ac:dyDescent="0.25">
      <c r="B48" s="1" t="s">
        <v>115</v>
      </c>
      <c r="D48" s="74" t="s">
        <v>116</v>
      </c>
      <c r="N48" s="1">
        <v>440</v>
      </c>
      <c r="P48" s="1" t="s">
        <v>394</v>
      </c>
      <c r="AC48" s="43" t="str">
        <f t="shared" si="0"/>
        <v>SUNO-660</v>
      </c>
      <c r="AD48" s="79" t="s">
        <v>16</v>
      </c>
      <c r="AE48" s="79">
        <v>660</v>
      </c>
      <c r="AF48" s="79">
        <f t="shared" si="1"/>
        <v>66</v>
      </c>
      <c r="AG48" s="79" t="s">
        <v>522</v>
      </c>
      <c r="AH48" s="79" t="s">
        <v>234</v>
      </c>
      <c r="AI48" s="79">
        <v>0</v>
      </c>
      <c r="AK48" s="79" t="s">
        <v>297</v>
      </c>
      <c r="AL48" s="79">
        <v>2500</v>
      </c>
      <c r="AM48" s="79">
        <v>2250</v>
      </c>
      <c r="AN48" s="79">
        <v>18.600000000000001</v>
      </c>
    </row>
    <row r="49" spans="2:40" x14ac:dyDescent="0.25">
      <c r="B49" s="1" t="s">
        <v>117</v>
      </c>
      <c r="D49" s="74" t="s">
        <v>118</v>
      </c>
      <c r="N49" s="1">
        <v>450</v>
      </c>
      <c r="P49" s="1" t="s">
        <v>395</v>
      </c>
      <c r="AC49" s="43" t="str">
        <f t="shared" si="0"/>
        <v>SUNO-670</v>
      </c>
      <c r="AD49" s="79" t="s">
        <v>16</v>
      </c>
      <c r="AE49" s="79">
        <v>670</v>
      </c>
      <c r="AF49" s="79">
        <f t="shared" si="1"/>
        <v>67</v>
      </c>
      <c r="AG49" s="79" t="s">
        <v>522</v>
      </c>
      <c r="AH49" s="79" t="s">
        <v>234</v>
      </c>
      <c r="AI49" s="79">
        <v>0</v>
      </c>
      <c r="AK49" s="79" t="s">
        <v>298</v>
      </c>
      <c r="AL49" s="79">
        <v>2500</v>
      </c>
      <c r="AM49" s="79">
        <v>2250</v>
      </c>
      <c r="AN49" s="79">
        <v>24.3</v>
      </c>
    </row>
    <row r="50" spans="2:40" x14ac:dyDescent="0.25">
      <c r="B50" s="1" t="s">
        <v>119</v>
      </c>
      <c r="D50" s="74" t="s">
        <v>120</v>
      </c>
      <c r="N50" s="1">
        <v>460</v>
      </c>
      <c r="P50" s="1" t="s">
        <v>396</v>
      </c>
      <c r="AC50" s="43" t="str">
        <f t="shared" si="0"/>
        <v>SUNO-680</v>
      </c>
      <c r="AD50" s="79" t="s">
        <v>16</v>
      </c>
      <c r="AE50" s="79">
        <v>680</v>
      </c>
      <c r="AF50" s="79">
        <f t="shared" si="1"/>
        <v>68</v>
      </c>
      <c r="AG50" s="79" t="s">
        <v>522</v>
      </c>
      <c r="AH50" s="79" t="s">
        <v>234</v>
      </c>
      <c r="AI50" s="79">
        <v>0</v>
      </c>
      <c r="AK50" s="79" t="s">
        <v>299</v>
      </c>
      <c r="AL50" s="79">
        <v>2500</v>
      </c>
      <c r="AM50" s="79">
        <v>2250</v>
      </c>
      <c r="AN50" s="79">
        <v>23.9</v>
      </c>
    </row>
    <row r="51" spans="2:40" x14ac:dyDescent="0.25">
      <c r="B51" s="1" t="s">
        <v>121</v>
      </c>
      <c r="D51" s="74" t="s">
        <v>122</v>
      </c>
      <c r="N51" s="1">
        <v>470</v>
      </c>
      <c r="P51" s="1" t="s">
        <v>397</v>
      </c>
      <c r="AC51" s="43" t="str">
        <f t="shared" si="0"/>
        <v>SUNO-690</v>
      </c>
      <c r="AD51" s="79" t="s">
        <v>16</v>
      </c>
      <c r="AE51" s="79">
        <v>690</v>
      </c>
      <c r="AF51" s="79">
        <f t="shared" si="1"/>
        <v>69</v>
      </c>
      <c r="AG51" s="79" t="s">
        <v>522</v>
      </c>
      <c r="AH51" s="79" t="s">
        <v>234</v>
      </c>
      <c r="AI51" s="79">
        <v>0</v>
      </c>
      <c r="AK51" s="79" t="s">
        <v>300</v>
      </c>
      <c r="AL51" s="79">
        <v>6000</v>
      </c>
      <c r="AM51" s="79">
        <v>2250</v>
      </c>
      <c r="AN51" s="79">
        <v>61.4</v>
      </c>
    </row>
    <row r="52" spans="2:40" x14ac:dyDescent="0.25">
      <c r="B52" s="1" t="s">
        <v>123</v>
      </c>
      <c r="D52" s="74" t="s">
        <v>124</v>
      </c>
      <c r="N52" s="1">
        <v>480</v>
      </c>
      <c r="P52" s="1" t="s">
        <v>398</v>
      </c>
      <c r="AC52" s="43" t="str">
        <f t="shared" si="0"/>
        <v>SUNO-700</v>
      </c>
      <c r="AD52" s="79" t="s">
        <v>16</v>
      </c>
      <c r="AE52" s="79">
        <v>700</v>
      </c>
      <c r="AF52" s="79">
        <f t="shared" si="1"/>
        <v>70</v>
      </c>
      <c r="AG52" s="79" t="s">
        <v>522</v>
      </c>
      <c r="AH52" s="79" t="s">
        <v>234</v>
      </c>
      <c r="AI52" s="79">
        <v>0</v>
      </c>
      <c r="AK52" s="79" t="s">
        <v>301</v>
      </c>
      <c r="AL52" s="79">
        <v>6000</v>
      </c>
      <c r="AM52" s="79">
        <v>2250</v>
      </c>
      <c r="AN52" s="79">
        <v>77.5</v>
      </c>
    </row>
    <row r="53" spans="2:40" x14ac:dyDescent="0.25">
      <c r="B53" s="1" t="s">
        <v>125</v>
      </c>
      <c r="D53" s="74" t="s">
        <v>126</v>
      </c>
      <c r="N53" s="1">
        <v>490</v>
      </c>
      <c r="P53" s="1" t="s">
        <v>399</v>
      </c>
      <c r="AC53" s="43" t="str">
        <f t="shared" si="0"/>
        <v>SUNO-710</v>
      </c>
      <c r="AD53" s="79" t="s">
        <v>16</v>
      </c>
      <c r="AE53" s="79">
        <v>710</v>
      </c>
      <c r="AF53" s="79">
        <f t="shared" si="1"/>
        <v>71</v>
      </c>
      <c r="AG53" s="79" t="s">
        <v>522</v>
      </c>
      <c r="AH53" s="79" t="s">
        <v>234</v>
      </c>
      <c r="AI53" s="79">
        <v>0</v>
      </c>
      <c r="AK53" s="79" t="s">
        <v>512</v>
      </c>
      <c r="AL53" s="79">
        <v>5000</v>
      </c>
      <c r="AM53" s="79">
        <v>2000</v>
      </c>
      <c r="AN53" s="79">
        <v>39.700000000000003</v>
      </c>
    </row>
    <row r="54" spans="2:40" x14ac:dyDescent="0.25">
      <c r="B54" s="1" t="s">
        <v>127</v>
      </c>
      <c r="D54" s="74" t="s">
        <v>128</v>
      </c>
      <c r="N54" s="1">
        <v>500</v>
      </c>
      <c r="P54" s="1" t="s">
        <v>400</v>
      </c>
      <c r="AC54" s="43" t="str">
        <f t="shared" si="0"/>
        <v>SUNO-720</v>
      </c>
      <c r="AD54" s="79" t="s">
        <v>16</v>
      </c>
      <c r="AE54" s="79">
        <v>720</v>
      </c>
      <c r="AF54" s="79">
        <f t="shared" si="1"/>
        <v>72</v>
      </c>
      <c r="AG54" s="79" t="s">
        <v>522</v>
      </c>
      <c r="AH54" s="79" t="s">
        <v>234</v>
      </c>
      <c r="AI54" s="79">
        <v>0</v>
      </c>
      <c r="AK54" s="79" t="s">
        <v>513</v>
      </c>
      <c r="AL54" s="79">
        <v>5000</v>
      </c>
      <c r="AM54" s="79">
        <v>2000</v>
      </c>
      <c r="AN54" s="79">
        <v>46.2</v>
      </c>
    </row>
    <row r="55" spans="2:40" x14ac:dyDescent="0.25">
      <c r="B55" s="1" t="s">
        <v>129</v>
      </c>
      <c r="D55" s="74" t="s">
        <v>130</v>
      </c>
      <c r="P55" s="1" t="s">
        <v>401</v>
      </c>
      <c r="AC55" s="43" t="str">
        <f t="shared" si="0"/>
        <v>SUNO-730</v>
      </c>
      <c r="AD55" s="79" t="s">
        <v>16</v>
      </c>
      <c r="AE55" s="79">
        <v>730</v>
      </c>
      <c r="AF55" s="79">
        <f t="shared" si="1"/>
        <v>73</v>
      </c>
      <c r="AG55" s="79" t="s">
        <v>522</v>
      </c>
      <c r="AH55" s="79" t="s">
        <v>234</v>
      </c>
      <c r="AI55" s="79">
        <v>0</v>
      </c>
      <c r="AK55" s="79" t="s">
        <v>514</v>
      </c>
      <c r="AL55" s="79">
        <v>5000</v>
      </c>
      <c r="AM55" s="79">
        <v>2000</v>
      </c>
      <c r="AN55" s="79">
        <v>67.900000000000006</v>
      </c>
    </row>
    <row r="56" spans="2:40" x14ac:dyDescent="0.25">
      <c r="B56" s="1" t="s">
        <v>131</v>
      </c>
      <c r="D56" s="74" t="s">
        <v>132</v>
      </c>
      <c r="P56" s="1" t="s">
        <v>402</v>
      </c>
      <c r="AC56" s="43" t="str">
        <f t="shared" si="0"/>
        <v>SUNO-740</v>
      </c>
      <c r="AD56" s="79" t="s">
        <v>16</v>
      </c>
      <c r="AE56" s="79">
        <v>740</v>
      </c>
      <c r="AF56" s="79">
        <f t="shared" si="1"/>
        <v>74</v>
      </c>
      <c r="AG56" s="79" t="s">
        <v>522</v>
      </c>
      <c r="AH56" s="79" t="s">
        <v>234</v>
      </c>
      <c r="AI56" s="79">
        <v>0</v>
      </c>
      <c r="AK56" s="79" t="s">
        <v>515</v>
      </c>
      <c r="AL56" s="79">
        <v>5000</v>
      </c>
      <c r="AM56" s="79">
        <v>2000</v>
      </c>
      <c r="AN56" s="79">
        <v>97.7</v>
      </c>
    </row>
    <row r="57" spans="2:40" x14ac:dyDescent="0.25">
      <c r="B57" s="1" t="s">
        <v>133</v>
      </c>
      <c r="D57" s="74" t="s">
        <v>134</v>
      </c>
      <c r="P57" s="1" t="s">
        <v>403</v>
      </c>
      <c r="AC57" s="43" t="str">
        <f t="shared" si="0"/>
        <v>SUNO-750</v>
      </c>
      <c r="AD57" s="79" t="s">
        <v>16</v>
      </c>
      <c r="AE57" s="79">
        <v>750</v>
      </c>
      <c r="AF57" s="79">
        <f t="shared" si="1"/>
        <v>75</v>
      </c>
      <c r="AG57" s="79" t="s">
        <v>522</v>
      </c>
      <c r="AH57" s="79" t="s">
        <v>234</v>
      </c>
      <c r="AI57" s="79">
        <v>0</v>
      </c>
      <c r="AK57" s="79" t="s">
        <v>516</v>
      </c>
      <c r="AL57" s="79">
        <v>1250</v>
      </c>
      <c r="AM57" s="79">
        <v>1250</v>
      </c>
      <c r="AN57" s="79">
        <v>7.2</v>
      </c>
    </row>
    <row r="58" spans="2:40" x14ac:dyDescent="0.25">
      <c r="B58" s="1" t="s">
        <v>135</v>
      </c>
      <c r="D58" s="74" t="s">
        <v>136</v>
      </c>
      <c r="P58" s="1" t="s">
        <v>404</v>
      </c>
      <c r="AC58" s="43" t="str">
        <f t="shared" si="0"/>
        <v>SUNO-760</v>
      </c>
      <c r="AD58" s="79" t="s">
        <v>16</v>
      </c>
      <c r="AE58" s="79">
        <v>760</v>
      </c>
      <c r="AF58" s="79">
        <f t="shared" si="1"/>
        <v>76</v>
      </c>
      <c r="AG58" s="79" t="s">
        <v>522</v>
      </c>
      <c r="AH58" s="79" t="s">
        <v>234</v>
      </c>
      <c r="AI58" s="79">
        <v>0</v>
      </c>
      <c r="AK58" s="79" t="s">
        <v>517</v>
      </c>
      <c r="AL58" s="79">
        <v>1350</v>
      </c>
      <c r="AM58" s="79">
        <v>1350</v>
      </c>
      <c r="AN58" s="79">
        <v>9.6</v>
      </c>
    </row>
    <row r="59" spans="2:40" x14ac:dyDescent="0.25">
      <c r="B59" s="1" t="s">
        <v>137</v>
      </c>
      <c r="D59" s="74" t="s">
        <v>138</v>
      </c>
      <c r="P59" s="1" t="s">
        <v>405</v>
      </c>
      <c r="AC59" s="43" t="str">
        <f t="shared" si="0"/>
        <v>SUNO-770</v>
      </c>
      <c r="AD59" s="79" t="s">
        <v>16</v>
      </c>
      <c r="AE59" s="79">
        <v>770</v>
      </c>
      <c r="AF59" s="79">
        <f t="shared" si="1"/>
        <v>77</v>
      </c>
      <c r="AG59" s="79" t="s">
        <v>522</v>
      </c>
      <c r="AH59" s="79" t="s">
        <v>234</v>
      </c>
      <c r="AI59" s="79">
        <v>0</v>
      </c>
      <c r="AK59" s="79" t="s">
        <v>518</v>
      </c>
      <c r="AL59" s="79">
        <v>1500</v>
      </c>
      <c r="AM59" s="79">
        <v>1500</v>
      </c>
      <c r="AN59" s="79">
        <v>18.5</v>
      </c>
    </row>
    <row r="60" spans="2:40" x14ac:dyDescent="0.25">
      <c r="B60" s="1" t="s">
        <v>139</v>
      </c>
      <c r="D60" s="74" t="s">
        <v>140</v>
      </c>
      <c r="P60" s="1" t="s">
        <v>406</v>
      </c>
      <c r="AC60" s="43" t="str">
        <f t="shared" si="0"/>
        <v>SUNO-780</v>
      </c>
      <c r="AD60" s="79" t="s">
        <v>16</v>
      </c>
      <c r="AE60" s="79">
        <v>780</v>
      </c>
      <c r="AF60" s="79">
        <f t="shared" si="1"/>
        <v>78</v>
      </c>
      <c r="AG60" s="79" t="s">
        <v>522</v>
      </c>
      <c r="AH60" s="79" t="s">
        <v>234</v>
      </c>
      <c r="AI60" s="79">
        <v>0</v>
      </c>
      <c r="AK60" s="79" t="s">
        <v>519</v>
      </c>
      <c r="AL60" s="79">
        <v>1650</v>
      </c>
      <c r="AM60" s="79">
        <v>1650</v>
      </c>
      <c r="AN60" s="79">
        <v>32.200000000000003</v>
      </c>
    </row>
    <row r="61" spans="2:40" x14ac:dyDescent="0.25">
      <c r="B61" s="1" t="s">
        <v>141</v>
      </c>
      <c r="D61" s="74" t="s">
        <v>142</v>
      </c>
      <c r="P61" s="1" t="s">
        <v>407</v>
      </c>
      <c r="AC61" s="43" t="str">
        <f t="shared" si="0"/>
        <v>SUNO-790</v>
      </c>
      <c r="AD61" s="79" t="s">
        <v>16</v>
      </c>
      <c r="AE61" s="79">
        <v>790</v>
      </c>
      <c r="AF61" s="79">
        <f t="shared" si="1"/>
        <v>79</v>
      </c>
      <c r="AG61" s="79" t="s">
        <v>522</v>
      </c>
      <c r="AH61" s="79" t="s">
        <v>234</v>
      </c>
      <c r="AI61" s="79">
        <v>0</v>
      </c>
    </row>
    <row r="62" spans="2:40" x14ac:dyDescent="0.25">
      <c r="B62" s="1" t="s">
        <v>143</v>
      </c>
      <c r="D62" s="74" t="s">
        <v>144</v>
      </c>
      <c r="P62" s="1" t="s">
        <v>408</v>
      </c>
      <c r="AC62" s="43" t="str">
        <f t="shared" si="0"/>
        <v>SUNO-800</v>
      </c>
      <c r="AD62" s="79" t="s">
        <v>16</v>
      </c>
      <c r="AE62" s="79">
        <v>800</v>
      </c>
      <c r="AF62" s="79">
        <f t="shared" si="1"/>
        <v>80</v>
      </c>
      <c r="AG62" s="79" t="s">
        <v>522</v>
      </c>
      <c r="AH62" s="79" t="s">
        <v>234</v>
      </c>
      <c r="AI62" s="79">
        <v>0</v>
      </c>
    </row>
    <row r="63" spans="2:40" x14ac:dyDescent="0.25">
      <c r="B63" s="1" t="s">
        <v>145</v>
      </c>
      <c r="D63" s="74" t="s">
        <v>146</v>
      </c>
      <c r="P63" s="1" t="s">
        <v>409</v>
      </c>
      <c r="Y63" s="81"/>
      <c r="Z63" s="81"/>
      <c r="AC63" s="43" t="str">
        <f t="shared" si="0"/>
        <v>SUNO-810</v>
      </c>
      <c r="AD63" s="79" t="s">
        <v>16</v>
      </c>
      <c r="AE63" s="79">
        <v>810</v>
      </c>
      <c r="AF63" s="79">
        <f t="shared" si="1"/>
        <v>81</v>
      </c>
      <c r="AG63" s="79" t="s">
        <v>522</v>
      </c>
      <c r="AH63" s="79" t="s">
        <v>234</v>
      </c>
      <c r="AI63" s="79">
        <v>0</v>
      </c>
    </row>
    <row r="64" spans="2:40" x14ac:dyDescent="0.25">
      <c r="B64" s="1" t="s">
        <v>147</v>
      </c>
      <c r="D64" s="74" t="s">
        <v>148</v>
      </c>
      <c r="P64" s="1" t="s">
        <v>410</v>
      </c>
      <c r="Y64" s="81"/>
      <c r="Z64" s="81"/>
      <c r="AC64" s="43" t="str">
        <f t="shared" si="0"/>
        <v>SUNO-820</v>
      </c>
      <c r="AD64" s="79" t="s">
        <v>16</v>
      </c>
      <c r="AE64" s="79">
        <v>820</v>
      </c>
      <c r="AF64" s="79">
        <f t="shared" si="1"/>
        <v>82</v>
      </c>
      <c r="AG64" s="79" t="s">
        <v>522</v>
      </c>
      <c r="AH64" s="79" t="s">
        <v>234</v>
      </c>
      <c r="AI64" s="79">
        <v>0</v>
      </c>
    </row>
    <row r="65" spans="2:35" x14ac:dyDescent="0.25">
      <c r="B65" s="1" t="s">
        <v>149</v>
      </c>
      <c r="D65" s="74" t="s">
        <v>150</v>
      </c>
      <c r="P65" s="1" t="s">
        <v>411</v>
      </c>
      <c r="Y65" s="81"/>
      <c r="Z65" s="81"/>
      <c r="AC65" s="43" t="str">
        <f t="shared" si="0"/>
        <v>SUNO-830</v>
      </c>
      <c r="AD65" s="79" t="s">
        <v>16</v>
      </c>
      <c r="AE65" s="79">
        <v>830</v>
      </c>
      <c r="AF65" s="79">
        <f t="shared" si="1"/>
        <v>83</v>
      </c>
      <c r="AG65" s="79" t="s">
        <v>522</v>
      </c>
      <c r="AH65" s="79" t="s">
        <v>234</v>
      </c>
      <c r="AI65" s="79">
        <v>0</v>
      </c>
    </row>
    <row r="66" spans="2:35" x14ac:dyDescent="0.25">
      <c r="B66" s="1" t="s">
        <v>151</v>
      </c>
      <c r="D66" s="74" t="s">
        <v>152</v>
      </c>
      <c r="P66" s="1" t="s">
        <v>412</v>
      </c>
      <c r="Y66" s="81"/>
      <c r="Z66" s="81"/>
      <c r="AC66" s="43" t="str">
        <f t="shared" si="0"/>
        <v>SUNO-840</v>
      </c>
      <c r="AD66" s="79" t="s">
        <v>16</v>
      </c>
      <c r="AE66" s="79">
        <v>840</v>
      </c>
      <c r="AF66" s="79">
        <f t="shared" si="1"/>
        <v>84</v>
      </c>
      <c r="AG66" s="79" t="s">
        <v>522</v>
      </c>
      <c r="AH66" s="79" t="s">
        <v>234</v>
      </c>
      <c r="AI66" s="79">
        <v>0</v>
      </c>
    </row>
    <row r="67" spans="2:35" x14ac:dyDescent="0.25">
      <c r="B67" s="1" t="s">
        <v>153</v>
      </c>
      <c r="D67" s="74" t="s">
        <v>154</v>
      </c>
      <c r="P67" s="1" t="s">
        <v>413</v>
      </c>
      <c r="Y67" s="81"/>
      <c r="Z67" s="81"/>
      <c r="AC67" s="43" t="str">
        <f t="shared" si="0"/>
        <v>SUNO-850</v>
      </c>
      <c r="AD67" s="79" t="s">
        <v>16</v>
      </c>
      <c r="AE67" s="79">
        <v>850</v>
      </c>
      <c r="AF67" s="79">
        <f t="shared" si="1"/>
        <v>85</v>
      </c>
      <c r="AG67" s="79" t="s">
        <v>522</v>
      </c>
      <c r="AH67" s="79" t="s">
        <v>234</v>
      </c>
      <c r="AI67" s="79">
        <v>0</v>
      </c>
    </row>
    <row r="68" spans="2:35" x14ac:dyDescent="0.25">
      <c r="B68" s="1" t="s">
        <v>155</v>
      </c>
      <c r="D68" s="74" t="s">
        <v>156</v>
      </c>
      <c r="P68" s="1" t="s">
        <v>414</v>
      </c>
      <c r="Y68" s="81"/>
      <c r="Z68" s="81"/>
      <c r="AC68" s="43" t="str">
        <f t="shared" si="0"/>
        <v>SUNO-860</v>
      </c>
      <c r="AD68" s="79" t="s">
        <v>16</v>
      </c>
      <c r="AE68" s="79">
        <v>860</v>
      </c>
      <c r="AF68" s="79">
        <f t="shared" si="1"/>
        <v>86</v>
      </c>
      <c r="AG68" s="79" t="s">
        <v>522</v>
      </c>
      <c r="AH68" s="79" t="s">
        <v>234</v>
      </c>
      <c r="AI68" s="79">
        <v>0</v>
      </c>
    </row>
    <row r="69" spans="2:35" x14ac:dyDescent="0.25">
      <c r="B69" s="1" t="s">
        <v>157</v>
      </c>
      <c r="D69" s="74" t="s">
        <v>158</v>
      </c>
      <c r="P69" s="1" t="s">
        <v>415</v>
      </c>
      <c r="Y69" s="81"/>
      <c r="Z69" s="81"/>
      <c r="AC69" s="43" t="str">
        <f t="shared" ref="AC69:AC112" si="2">CONCATENATE("SUNO","-",AE69)</f>
        <v>SUNO-870</v>
      </c>
      <c r="AD69" s="79" t="s">
        <v>16</v>
      </c>
      <c r="AE69" s="79">
        <v>870</v>
      </c>
      <c r="AF69" s="79">
        <f t="shared" ref="AF69:AF112" si="3">AE69/10</f>
        <v>87</v>
      </c>
      <c r="AG69" s="79" t="s">
        <v>522</v>
      </c>
      <c r="AH69" s="79" t="s">
        <v>234</v>
      </c>
      <c r="AI69" s="79">
        <v>0</v>
      </c>
    </row>
    <row r="70" spans="2:35" x14ac:dyDescent="0.25">
      <c r="B70" s="1" t="s">
        <v>159</v>
      </c>
      <c r="D70" s="74" t="s">
        <v>160</v>
      </c>
      <c r="P70" s="1" t="s">
        <v>416</v>
      </c>
      <c r="Y70" s="81"/>
      <c r="Z70" s="81"/>
      <c r="AC70" s="43" t="str">
        <f t="shared" si="2"/>
        <v>SUNO-880</v>
      </c>
      <c r="AD70" s="79" t="s">
        <v>16</v>
      </c>
      <c r="AE70" s="79">
        <v>880</v>
      </c>
      <c r="AF70" s="79">
        <f t="shared" si="3"/>
        <v>88</v>
      </c>
      <c r="AG70" s="79" t="s">
        <v>522</v>
      </c>
      <c r="AH70" s="79" t="s">
        <v>234</v>
      </c>
      <c r="AI70" s="79">
        <v>0</v>
      </c>
    </row>
    <row r="71" spans="2:35" x14ac:dyDescent="0.25">
      <c r="B71" s="1" t="s">
        <v>161</v>
      </c>
      <c r="D71" s="74" t="s">
        <v>162</v>
      </c>
      <c r="P71" s="1" t="s">
        <v>417</v>
      </c>
      <c r="Y71" s="81"/>
      <c r="Z71" s="81"/>
      <c r="AC71" s="43" t="str">
        <f t="shared" si="2"/>
        <v>SUNO-890</v>
      </c>
      <c r="AD71" s="79" t="s">
        <v>16</v>
      </c>
      <c r="AE71" s="79">
        <v>890</v>
      </c>
      <c r="AF71" s="79">
        <f t="shared" si="3"/>
        <v>89</v>
      </c>
      <c r="AG71" s="79" t="s">
        <v>522</v>
      </c>
      <c r="AH71" s="79" t="s">
        <v>234</v>
      </c>
      <c r="AI71" s="79">
        <v>0</v>
      </c>
    </row>
    <row r="72" spans="2:35" x14ac:dyDescent="0.25">
      <c r="B72" s="1" t="s">
        <v>163</v>
      </c>
      <c r="D72" s="74" t="s">
        <v>164</v>
      </c>
      <c r="P72" s="1" t="s">
        <v>418</v>
      </c>
      <c r="Y72" s="81"/>
      <c r="Z72" s="81"/>
      <c r="AC72" s="43" t="str">
        <f t="shared" si="2"/>
        <v>SUNO-900</v>
      </c>
      <c r="AD72" s="79" t="s">
        <v>16</v>
      </c>
      <c r="AE72" s="79">
        <v>900</v>
      </c>
      <c r="AF72" s="79">
        <f t="shared" si="3"/>
        <v>90</v>
      </c>
      <c r="AG72" s="79" t="s">
        <v>522</v>
      </c>
      <c r="AH72" s="79" t="s">
        <v>234</v>
      </c>
      <c r="AI72" s="79">
        <v>0</v>
      </c>
    </row>
    <row r="73" spans="2:35" x14ac:dyDescent="0.25">
      <c r="B73" s="1" t="s">
        <v>165</v>
      </c>
      <c r="D73" s="74" t="s">
        <v>166</v>
      </c>
      <c r="P73" s="1" t="s">
        <v>419</v>
      </c>
      <c r="Y73" s="81"/>
      <c r="Z73" s="81"/>
      <c r="AC73" s="43" t="str">
        <f t="shared" si="2"/>
        <v>SUNO-910</v>
      </c>
      <c r="AD73" s="79" t="s">
        <v>16</v>
      </c>
      <c r="AE73" s="79">
        <v>910</v>
      </c>
      <c r="AF73" s="79">
        <f t="shared" si="3"/>
        <v>91</v>
      </c>
      <c r="AG73" s="79" t="s">
        <v>522</v>
      </c>
      <c r="AH73" s="79" t="s">
        <v>234</v>
      </c>
      <c r="AI73" s="79">
        <v>0</v>
      </c>
    </row>
    <row r="74" spans="2:35" x14ac:dyDescent="0.25">
      <c r="B74" s="1" t="s">
        <v>167</v>
      </c>
      <c r="D74" s="74" t="s">
        <v>168</v>
      </c>
      <c r="P74" s="1" t="s">
        <v>420</v>
      </c>
      <c r="Y74" s="81"/>
      <c r="Z74" s="81"/>
      <c r="AC74" s="43" t="str">
        <f t="shared" si="2"/>
        <v>SUNO-920</v>
      </c>
      <c r="AD74" s="79" t="s">
        <v>16</v>
      </c>
      <c r="AE74" s="79">
        <v>920</v>
      </c>
      <c r="AF74" s="79">
        <f t="shared" si="3"/>
        <v>92</v>
      </c>
      <c r="AG74" s="79" t="s">
        <v>522</v>
      </c>
      <c r="AH74" s="79" t="s">
        <v>234</v>
      </c>
      <c r="AI74" s="79">
        <v>0</v>
      </c>
    </row>
    <row r="75" spans="2:35" x14ac:dyDescent="0.25">
      <c r="B75" s="1" t="s">
        <v>169</v>
      </c>
      <c r="D75" s="74" t="s">
        <v>170</v>
      </c>
      <c r="P75" s="1" t="s">
        <v>421</v>
      </c>
      <c r="Y75" s="81"/>
      <c r="Z75" s="81"/>
      <c r="AC75" s="43" t="str">
        <f t="shared" si="2"/>
        <v>SUNO-930</v>
      </c>
      <c r="AD75" s="79" t="s">
        <v>16</v>
      </c>
      <c r="AE75" s="79">
        <v>930</v>
      </c>
      <c r="AF75" s="79">
        <f t="shared" si="3"/>
        <v>93</v>
      </c>
      <c r="AG75" s="79" t="s">
        <v>522</v>
      </c>
      <c r="AH75" s="79" t="s">
        <v>234</v>
      </c>
      <c r="AI75" s="79">
        <v>0</v>
      </c>
    </row>
    <row r="76" spans="2:35" x14ac:dyDescent="0.25">
      <c r="B76" s="1" t="s">
        <v>171</v>
      </c>
      <c r="D76" s="74" t="s">
        <v>172</v>
      </c>
      <c r="P76" s="1" t="s">
        <v>422</v>
      </c>
      <c r="Y76" s="81"/>
      <c r="Z76" s="81"/>
      <c r="AC76" s="43" t="str">
        <f t="shared" si="2"/>
        <v>SUNO-940</v>
      </c>
      <c r="AD76" s="79" t="s">
        <v>16</v>
      </c>
      <c r="AE76" s="79">
        <v>940</v>
      </c>
      <c r="AF76" s="79">
        <f t="shared" si="3"/>
        <v>94</v>
      </c>
      <c r="AG76" s="79" t="s">
        <v>522</v>
      </c>
      <c r="AH76" s="79" t="s">
        <v>234</v>
      </c>
      <c r="AI76" s="79">
        <v>0</v>
      </c>
    </row>
    <row r="77" spans="2:35" x14ac:dyDescent="0.25">
      <c r="B77" s="1" t="s">
        <v>173</v>
      </c>
      <c r="D77" s="74" t="s">
        <v>174</v>
      </c>
      <c r="P77" s="1" t="s">
        <v>423</v>
      </c>
      <c r="Y77" s="81"/>
      <c r="Z77" s="81"/>
      <c r="AC77" s="43" t="str">
        <f t="shared" si="2"/>
        <v>SUNO-950</v>
      </c>
      <c r="AD77" s="79" t="s">
        <v>16</v>
      </c>
      <c r="AE77" s="79">
        <v>950</v>
      </c>
      <c r="AF77" s="79">
        <f t="shared" si="3"/>
        <v>95</v>
      </c>
      <c r="AG77" s="79" t="s">
        <v>522</v>
      </c>
      <c r="AH77" s="79" t="s">
        <v>234</v>
      </c>
      <c r="AI77" s="79">
        <v>0</v>
      </c>
    </row>
    <row r="78" spans="2:35" x14ac:dyDescent="0.25">
      <c r="B78" s="1" t="s">
        <v>175</v>
      </c>
      <c r="D78" s="74" t="s">
        <v>176</v>
      </c>
      <c r="P78" s="1" t="s">
        <v>424</v>
      </c>
      <c r="Y78" s="81"/>
      <c r="Z78" s="81"/>
      <c r="AC78" s="43" t="str">
        <f t="shared" si="2"/>
        <v>SUNO-960</v>
      </c>
      <c r="AD78" s="79" t="s">
        <v>16</v>
      </c>
      <c r="AE78" s="79">
        <v>960</v>
      </c>
      <c r="AF78" s="79">
        <f t="shared" si="3"/>
        <v>96</v>
      </c>
      <c r="AG78" s="79" t="s">
        <v>522</v>
      </c>
      <c r="AH78" s="79" t="s">
        <v>234</v>
      </c>
      <c r="AI78" s="79">
        <v>0</v>
      </c>
    </row>
    <row r="79" spans="2:35" x14ac:dyDescent="0.25">
      <c r="B79" s="1" t="s">
        <v>177</v>
      </c>
      <c r="D79" s="74" t="s">
        <v>178</v>
      </c>
      <c r="P79" s="1" t="s">
        <v>425</v>
      </c>
      <c r="Y79" s="81"/>
      <c r="Z79" s="81"/>
      <c r="AC79" s="43" t="str">
        <f t="shared" si="2"/>
        <v>SUNO-970</v>
      </c>
      <c r="AD79" s="79" t="s">
        <v>16</v>
      </c>
      <c r="AE79" s="79">
        <v>970</v>
      </c>
      <c r="AF79" s="79">
        <f t="shared" si="3"/>
        <v>97</v>
      </c>
      <c r="AG79" s="79" t="s">
        <v>522</v>
      </c>
      <c r="AH79" s="79" t="s">
        <v>234</v>
      </c>
      <c r="AI79" s="79">
        <v>0</v>
      </c>
    </row>
    <row r="80" spans="2:35" x14ac:dyDescent="0.25">
      <c r="B80" s="1" t="s">
        <v>179</v>
      </c>
      <c r="D80" s="74" t="s">
        <v>180</v>
      </c>
      <c r="P80" s="1" t="s">
        <v>426</v>
      </c>
      <c r="Y80" s="81"/>
      <c r="Z80" s="81"/>
      <c r="AC80" s="43" t="str">
        <f t="shared" si="2"/>
        <v>SUNO-980</v>
      </c>
      <c r="AD80" s="79" t="s">
        <v>16</v>
      </c>
      <c r="AE80" s="79">
        <v>980</v>
      </c>
      <c r="AF80" s="79">
        <f t="shared" si="3"/>
        <v>98</v>
      </c>
      <c r="AG80" s="79" t="s">
        <v>522</v>
      </c>
      <c r="AH80" s="79" t="s">
        <v>234</v>
      </c>
      <c r="AI80" s="79">
        <v>0</v>
      </c>
    </row>
    <row r="81" spans="2:35" x14ac:dyDescent="0.25">
      <c r="B81" s="1" t="s">
        <v>181</v>
      </c>
      <c r="D81" s="74" t="s">
        <v>182</v>
      </c>
      <c r="P81" s="1" t="s">
        <v>427</v>
      </c>
      <c r="Y81" s="81"/>
      <c r="Z81" s="81"/>
      <c r="AC81" s="43" t="str">
        <f t="shared" si="2"/>
        <v>SUNO-990</v>
      </c>
      <c r="AD81" s="79" t="s">
        <v>16</v>
      </c>
      <c r="AE81" s="79">
        <v>990</v>
      </c>
      <c r="AF81" s="79">
        <f t="shared" si="3"/>
        <v>99</v>
      </c>
      <c r="AG81" s="79" t="s">
        <v>522</v>
      </c>
      <c r="AH81" s="79" t="s">
        <v>234</v>
      </c>
      <c r="AI81" s="79">
        <v>0</v>
      </c>
    </row>
    <row r="82" spans="2:35" x14ac:dyDescent="0.25">
      <c r="B82" s="1" t="s">
        <v>183</v>
      </c>
      <c r="D82" s="74" t="s">
        <v>184</v>
      </c>
      <c r="P82" s="1" t="s">
        <v>428</v>
      </c>
      <c r="AC82" s="43" t="str">
        <f t="shared" si="2"/>
        <v>SUNO-1000</v>
      </c>
      <c r="AD82" s="79" t="s">
        <v>16</v>
      </c>
      <c r="AE82" s="79">
        <v>1000</v>
      </c>
      <c r="AF82" s="79">
        <f t="shared" si="3"/>
        <v>100</v>
      </c>
      <c r="AG82" s="79" t="s">
        <v>522</v>
      </c>
      <c r="AH82" s="79" t="s">
        <v>234</v>
      </c>
      <c r="AI82" s="79">
        <v>0</v>
      </c>
    </row>
    <row r="83" spans="2:35" x14ac:dyDescent="0.25">
      <c r="B83" s="1" t="s">
        <v>185</v>
      </c>
      <c r="D83" s="74" t="s">
        <v>186</v>
      </c>
      <c r="P83" s="1" t="s">
        <v>429</v>
      </c>
      <c r="AC83" s="43" t="str">
        <f t="shared" si="2"/>
        <v>SUNO-1010</v>
      </c>
      <c r="AD83" s="79" t="s">
        <v>16</v>
      </c>
      <c r="AE83" s="79">
        <v>1010</v>
      </c>
      <c r="AF83" s="79">
        <f t="shared" si="3"/>
        <v>101</v>
      </c>
      <c r="AG83" s="79" t="s">
        <v>522</v>
      </c>
      <c r="AH83" s="79" t="s">
        <v>234</v>
      </c>
      <c r="AI83" s="79">
        <v>0</v>
      </c>
    </row>
    <row r="84" spans="2:35" x14ac:dyDescent="0.25">
      <c r="B84" s="1" t="s">
        <v>187</v>
      </c>
      <c r="D84" s="74" t="s">
        <v>188</v>
      </c>
      <c r="P84" s="1" t="s">
        <v>430</v>
      </c>
      <c r="AC84" s="43" t="str">
        <f t="shared" si="2"/>
        <v>SUNO-1020</v>
      </c>
      <c r="AD84" s="79" t="s">
        <v>16</v>
      </c>
      <c r="AE84" s="79">
        <v>1020</v>
      </c>
      <c r="AF84" s="79">
        <f t="shared" si="3"/>
        <v>102</v>
      </c>
      <c r="AG84" s="79" t="s">
        <v>522</v>
      </c>
      <c r="AH84" s="79" t="s">
        <v>234</v>
      </c>
      <c r="AI84" s="79">
        <v>0</v>
      </c>
    </row>
    <row r="85" spans="2:35" x14ac:dyDescent="0.25">
      <c r="B85" s="1" t="s">
        <v>189</v>
      </c>
      <c r="D85" s="74" t="s">
        <v>190</v>
      </c>
      <c r="P85" s="1" t="s">
        <v>431</v>
      </c>
      <c r="AC85" s="43" t="str">
        <f t="shared" si="2"/>
        <v>SUNO-1030</v>
      </c>
      <c r="AD85" s="79" t="s">
        <v>16</v>
      </c>
      <c r="AE85" s="79">
        <v>1030</v>
      </c>
      <c r="AF85" s="79">
        <f t="shared" si="3"/>
        <v>103</v>
      </c>
      <c r="AG85" s="79" t="s">
        <v>522</v>
      </c>
      <c r="AH85" s="79" t="s">
        <v>234</v>
      </c>
      <c r="AI85" s="79">
        <v>0</v>
      </c>
    </row>
    <row r="86" spans="2:35" x14ac:dyDescent="0.25">
      <c r="B86" s="1" t="s">
        <v>191</v>
      </c>
      <c r="D86" s="74" t="s">
        <v>192</v>
      </c>
      <c r="P86" s="1" t="s">
        <v>432</v>
      </c>
      <c r="AC86" s="43" t="str">
        <f t="shared" si="2"/>
        <v>SUNO-1040</v>
      </c>
      <c r="AD86" s="79" t="s">
        <v>16</v>
      </c>
      <c r="AE86" s="79">
        <v>1040</v>
      </c>
      <c r="AF86" s="79">
        <f t="shared" si="3"/>
        <v>104</v>
      </c>
      <c r="AG86" s="79" t="s">
        <v>522</v>
      </c>
      <c r="AH86" s="79" t="s">
        <v>234</v>
      </c>
      <c r="AI86" s="79">
        <v>0</v>
      </c>
    </row>
    <row r="87" spans="2:35" x14ac:dyDescent="0.25">
      <c r="B87" s="1" t="s">
        <v>193</v>
      </c>
      <c r="D87" s="74" t="s">
        <v>194</v>
      </c>
      <c r="P87" s="1" t="s">
        <v>433</v>
      </c>
      <c r="AC87" s="43" t="str">
        <f t="shared" si="2"/>
        <v>SUNO-1050</v>
      </c>
      <c r="AD87" s="79" t="s">
        <v>16</v>
      </c>
      <c r="AE87" s="79">
        <v>1050</v>
      </c>
      <c r="AF87" s="79">
        <f t="shared" si="3"/>
        <v>105</v>
      </c>
      <c r="AG87" s="79" t="s">
        <v>522</v>
      </c>
      <c r="AH87" s="79" t="s">
        <v>234</v>
      </c>
      <c r="AI87" s="79">
        <v>0</v>
      </c>
    </row>
    <row r="88" spans="2:35" x14ac:dyDescent="0.25">
      <c r="B88" s="1" t="s">
        <v>195</v>
      </c>
      <c r="D88" s="74" t="s">
        <v>196</v>
      </c>
      <c r="P88" s="1" t="s">
        <v>434</v>
      </c>
      <c r="AC88" s="43" t="str">
        <f t="shared" si="2"/>
        <v>SUNO-1060</v>
      </c>
      <c r="AD88" s="79" t="s">
        <v>16</v>
      </c>
      <c r="AE88" s="79">
        <v>1060</v>
      </c>
      <c r="AF88" s="79">
        <f t="shared" si="3"/>
        <v>106</v>
      </c>
      <c r="AG88" s="79" t="s">
        <v>522</v>
      </c>
      <c r="AH88" s="79" t="s">
        <v>234</v>
      </c>
      <c r="AI88" s="79">
        <v>0</v>
      </c>
    </row>
    <row r="89" spans="2:35" x14ac:dyDescent="0.25">
      <c r="B89" s="1" t="s">
        <v>197</v>
      </c>
      <c r="D89" s="74" t="s">
        <v>198</v>
      </c>
      <c r="P89" s="1" t="s">
        <v>435</v>
      </c>
      <c r="AC89" s="43" t="str">
        <f t="shared" si="2"/>
        <v>SUNO-1070</v>
      </c>
      <c r="AD89" s="79" t="s">
        <v>16</v>
      </c>
      <c r="AE89" s="79">
        <v>1070</v>
      </c>
      <c r="AF89" s="79">
        <f t="shared" si="3"/>
        <v>107</v>
      </c>
      <c r="AG89" s="79" t="s">
        <v>522</v>
      </c>
      <c r="AH89" s="79" t="s">
        <v>234</v>
      </c>
      <c r="AI89" s="79">
        <v>0</v>
      </c>
    </row>
    <row r="90" spans="2:35" x14ac:dyDescent="0.25">
      <c r="B90" s="1" t="s">
        <v>199</v>
      </c>
      <c r="D90" s="74" t="s">
        <v>200</v>
      </c>
      <c r="P90" s="1" t="s">
        <v>436</v>
      </c>
      <c r="AC90" s="43" t="str">
        <f t="shared" si="2"/>
        <v>SUNO-1080</v>
      </c>
      <c r="AD90" s="79" t="s">
        <v>16</v>
      </c>
      <c r="AE90" s="79">
        <v>1080</v>
      </c>
      <c r="AF90" s="79">
        <f t="shared" si="3"/>
        <v>108</v>
      </c>
      <c r="AG90" s="79" t="s">
        <v>522</v>
      </c>
      <c r="AH90" s="79" t="s">
        <v>234</v>
      </c>
      <c r="AI90" s="79">
        <v>0</v>
      </c>
    </row>
    <row r="91" spans="2:35" x14ac:dyDescent="0.25">
      <c r="B91" s="1" t="s">
        <v>201</v>
      </c>
      <c r="D91" s="74" t="s">
        <v>202</v>
      </c>
      <c r="AC91" s="43" t="str">
        <f t="shared" si="2"/>
        <v>SUNO-1090</v>
      </c>
      <c r="AD91" s="79" t="s">
        <v>16</v>
      </c>
      <c r="AE91" s="79">
        <v>1090</v>
      </c>
      <c r="AF91" s="79">
        <f t="shared" si="3"/>
        <v>109</v>
      </c>
      <c r="AG91" s="79" t="s">
        <v>522</v>
      </c>
      <c r="AH91" s="79" t="s">
        <v>234</v>
      </c>
      <c r="AI91" s="79">
        <v>0</v>
      </c>
    </row>
    <row r="92" spans="2:35" x14ac:dyDescent="0.25">
      <c r="B92" s="1" t="s">
        <v>203</v>
      </c>
      <c r="D92" s="74" t="s">
        <v>204</v>
      </c>
      <c r="AC92" s="43" t="str">
        <f t="shared" si="2"/>
        <v>SUNO-1100</v>
      </c>
      <c r="AD92" s="79" t="s">
        <v>16</v>
      </c>
      <c r="AE92" s="79">
        <v>1100</v>
      </c>
      <c r="AF92" s="79">
        <f t="shared" si="3"/>
        <v>110</v>
      </c>
      <c r="AG92" s="79" t="s">
        <v>522</v>
      </c>
      <c r="AH92" s="79" t="s">
        <v>234</v>
      </c>
      <c r="AI92" s="79">
        <v>0</v>
      </c>
    </row>
    <row r="93" spans="2:35" x14ac:dyDescent="0.25">
      <c r="B93" s="1" t="s">
        <v>205</v>
      </c>
      <c r="D93" s="74" t="s">
        <v>206</v>
      </c>
      <c r="AC93" s="43" t="str">
        <f t="shared" si="2"/>
        <v>SUNO-1110</v>
      </c>
      <c r="AD93" s="79" t="s">
        <v>16</v>
      </c>
      <c r="AE93" s="79">
        <v>1110</v>
      </c>
      <c r="AF93" s="79">
        <f t="shared" si="3"/>
        <v>111</v>
      </c>
      <c r="AG93" s="79" t="s">
        <v>522</v>
      </c>
      <c r="AH93" s="79" t="s">
        <v>234</v>
      </c>
      <c r="AI93" s="79">
        <v>0</v>
      </c>
    </row>
    <row r="94" spans="2:35" x14ac:dyDescent="0.25">
      <c r="B94" s="1" t="s">
        <v>207</v>
      </c>
      <c r="D94" s="74" t="s">
        <v>208</v>
      </c>
      <c r="AC94" s="43" t="str">
        <f t="shared" si="2"/>
        <v>SUNO-1120</v>
      </c>
      <c r="AD94" s="79" t="s">
        <v>16</v>
      </c>
      <c r="AE94" s="79">
        <v>1120</v>
      </c>
      <c r="AF94" s="79">
        <f t="shared" si="3"/>
        <v>112</v>
      </c>
      <c r="AG94" s="79" t="s">
        <v>522</v>
      </c>
      <c r="AH94" s="79" t="s">
        <v>234</v>
      </c>
      <c r="AI94" s="79">
        <v>0</v>
      </c>
    </row>
    <row r="95" spans="2:35" x14ac:dyDescent="0.25">
      <c r="B95" s="1" t="s">
        <v>209</v>
      </c>
      <c r="AC95" s="43" t="str">
        <f t="shared" si="2"/>
        <v>SUNO-1130</v>
      </c>
      <c r="AD95" s="79" t="s">
        <v>16</v>
      </c>
      <c r="AE95" s="79">
        <v>1130</v>
      </c>
      <c r="AF95" s="79">
        <f t="shared" si="3"/>
        <v>113</v>
      </c>
      <c r="AG95" s="79" t="s">
        <v>522</v>
      </c>
      <c r="AH95" s="79" t="s">
        <v>234</v>
      </c>
      <c r="AI95" s="79">
        <v>0</v>
      </c>
    </row>
    <row r="96" spans="2:35" x14ac:dyDescent="0.25">
      <c r="B96" s="1" t="s">
        <v>210</v>
      </c>
      <c r="AC96" s="43" t="str">
        <f t="shared" si="2"/>
        <v>SUNO-1140</v>
      </c>
      <c r="AD96" s="79" t="s">
        <v>16</v>
      </c>
      <c r="AE96" s="79">
        <v>1140</v>
      </c>
      <c r="AF96" s="79">
        <f t="shared" si="3"/>
        <v>114</v>
      </c>
      <c r="AG96" s="79" t="s">
        <v>522</v>
      </c>
      <c r="AH96" s="79" t="s">
        <v>234</v>
      </c>
      <c r="AI96" s="79">
        <v>0</v>
      </c>
    </row>
    <row r="97" spans="2:35" x14ac:dyDescent="0.25">
      <c r="B97" s="1" t="s">
        <v>211</v>
      </c>
      <c r="AC97" s="43" t="str">
        <f t="shared" si="2"/>
        <v>SUNO-1150</v>
      </c>
      <c r="AD97" s="79" t="s">
        <v>16</v>
      </c>
      <c r="AE97" s="79">
        <v>1150</v>
      </c>
      <c r="AF97" s="79">
        <f t="shared" si="3"/>
        <v>115</v>
      </c>
      <c r="AG97" s="79" t="s">
        <v>522</v>
      </c>
      <c r="AH97" s="79" t="s">
        <v>234</v>
      </c>
      <c r="AI97" s="79">
        <v>0</v>
      </c>
    </row>
    <row r="98" spans="2:35" x14ac:dyDescent="0.25">
      <c r="B98" s="1" t="s">
        <v>212</v>
      </c>
      <c r="AC98" s="43" t="str">
        <f t="shared" si="2"/>
        <v>SUNO-1160</v>
      </c>
      <c r="AD98" s="79" t="s">
        <v>16</v>
      </c>
      <c r="AE98" s="79">
        <v>1160</v>
      </c>
      <c r="AF98" s="79">
        <f t="shared" si="3"/>
        <v>116</v>
      </c>
      <c r="AG98" s="79" t="s">
        <v>522</v>
      </c>
      <c r="AH98" s="79" t="s">
        <v>234</v>
      </c>
      <c r="AI98" s="79">
        <v>0</v>
      </c>
    </row>
    <row r="99" spans="2:35" x14ac:dyDescent="0.25">
      <c r="B99" s="1" t="s">
        <v>213</v>
      </c>
      <c r="AC99" s="43" t="str">
        <f t="shared" si="2"/>
        <v>SUNO-1170</v>
      </c>
      <c r="AD99" s="79" t="s">
        <v>16</v>
      </c>
      <c r="AE99" s="79">
        <v>1170</v>
      </c>
      <c r="AF99" s="79">
        <f t="shared" si="3"/>
        <v>117</v>
      </c>
      <c r="AG99" s="79" t="s">
        <v>522</v>
      </c>
      <c r="AH99" s="79" t="s">
        <v>234</v>
      </c>
      <c r="AI99" s="79">
        <v>0</v>
      </c>
    </row>
    <row r="100" spans="2:35" x14ac:dyDescent="0.25">
      <c r="B100" s="1" t="s">
        <v>214</v>
      </c>
      <c r="AC100" s="43" t="str">
        <f t="shared" si="2"/>
        <v>SUNO-1180</v>
      </c>
      <c r="AD100" s="79" t="s">
        <v>16</v>
      </c>
      <c r="AE100" s="79">
        <v>1180</v>
      </c>
      <c r="AF100" s="79">
        <f t="shared" si="3"/>
        <v>118</v>
      </c>
      <c r="AG100" s="79" t="s">
        <v>522</v>
      </c>
      <c r="AH100" s="79" t="s">
        <v>234</v>
      </c>
      <c r="AI100" s="79">
        <v>0</v>
      </c>
    </row>
    <row r="101" spans="2:35" x14ac:dyDescent="0.25">
      <c r="B101" s="1" t="s">
        <v>215</v>
      </c>
      <c r="AC101" s="43" t="str">
        <f t="shared" si="2"/>
        <v>SUNO-1190</v>
      </c>
      <c r="AD101" s="79" t="s">
        <v>16</v>
      </c>
      <c r="AE101" s="79">
        <v>1190</v>
      </c>
      <c r="AF101" s="79">
        <f t="shared" si="3"/>
        <v>119</v>
      </c>
      <c r="AG101" s="79" t="s">
        <v>522</v>
      </c>
      <c r="AH101" s="79" t="s">
        <v>234</v>
      </c>
      <c r="AI101" s="79">
        <v>0</v>
      </c>
    </row>
    <row r="102" spans="2:35" x14ac:dyDescent="0.25">
      <c r="B102" s="1" t="s">
        <v>216</v>
      </c>
      <c r="AC102" s="43" t="str">
        <f t="shared" si="2"/>
        <v>SUNO-1200</v>
      </c>
      <c r="AD102" s="79" t="s">
        <v>16</v>
      </c>
      <c r="AE102" s="79">
        <v>1200</v>
      </c>
      <c r="AF102" s="79">
        <f t="shared" si="3"/>
        <v>120</v>
      </c>
      <c r="AG102" s="79" t="s">
        <v>522</v>
      </c>
      <c r="AH102" s="79" t="s">
        <v>234</v>
      </c>
      <c r="AI102" s="79">
        <v>0</v>
      </c>
    </row>
    <row r="103" spans="2:35" x14ac:dyDescent="0.25">
      <c r="B103" s="1" t="s">
        <v>217</v>
      </c>
      <c r="AC103" s="43" t="str">
        <f t="shared" si="2"/>
        <v>SUNO-1210</v>
      </c>
      <c r="AD103" s="79" t="s">
        <v>16</v>
      </c>
      <c r="AE103" s="79">
        <v>1210</v>
      </c>
      <c r="AF103" s="79">
        <f t="shared" si="3"/>
        <v>121</v>
      </c>
      <c r="AG103" s="79" t="s">
        <v>522</v>
      </c>
      <c r="AH103" s="79" t="s">
        <v>234</v>
      </c>
      <c r="AI103" s="79">
        <v>0</v>
      </c>
    </row>
    <row r="104" spans="2:35" x14ac:dyDescent="0.25">
      <c r="B104" s="1" t="s">
        <v>218</v>
      </c>
      <c r="AC104" s="43" t="str">
        <f t="shared" si="2"/>
        <v>SUNO-1220</v>
      </c>
      <c r="AD104" s="79" t="s">
        <v>16</v>
      </c>
      <c r="AE104" s="79">
        <v>1220</v>
      </c>
      <c r="AF104" s="79">
        <f t="shared" si="3"/>
        <v>122</v>
      </c>
      <c r="AG104" s="79" t="s">
        <v>522</v>
      </c>
      <c r="AH104" s="79" t="s">
        <v>234</v>
      </c>
      <c r="AI104" s="79">
        <v>0</v>
      </c>
    </row>
    <row r="105" spans="2:35" x14ac:dyDescent="0.25">
      <c r="B105" s="1" t="s">
        <v>219</v>
      </c>
      <c r="AC105" s="43" t="str">
        <f t="shared" si="2"/>
        <v>SUNO-1230</v>
      </c>
      <c r="AD105" s="79" t="s">
        <v>16</v>
      </c>
      <c r="AE105" s="79">
        <v>1230</v>
      </c>
      <c r="AF105" s="79">
        <f t="shared" si="3"/>
        <v>123</v>
      </c>
      <c r="AG105" s="79" t="s">
        <v>522</v>
      </c>
      <c r="AH105" s="79" t="s">
        <v>234</v>
      </c>
      <c r="AI105" s="79">
        <v>0</v>
      </c>
    </row>
    <row r="106" spans="2:35" x14ac:dyDescent="0.25">
      <c r="B106" s="1" t="s">
        <v>220</v>
      </c>
      <c r="AC106" s="43" t="str">
        <f t="shared" si="2"/>
        <v>SUNO-1240</v>
      </c>
      <c r="AD106" s="79" t="s">
        <v>16</v>
      </c>
      <c r="AE106" s="79">
        <v>1240</v>
      </c>
      <c r="AF106" s="79">
        <f t="shared" si="3"/>
        <v>124</v>
      </c>
      <c r="AG106" s="79" t="s">
        <v>522</v>
      </c>
      <c r="AH106" s="79" t="s">
        <v>234</v>
      </c>
      <c r="AI106" s="79">
        <v>0</v>
      </c>
    </row>
    <row r="107" spans="2:35" x14ac:dyDescent="0.25">
      <c r="B107" s="1" t="s">
        <v>221</v>
      </c>
      <c r="AC107" s="43" t="str">
        <f t="shared" si="2"/>
        <v>SUNO-1250</v>
      </c>
      <c r="AD107" s="79" t="s">
        <v>16</v>
      </c>
      <c r="AE107" s="79">
        <v>1250</v>
      </c>
      <c r="AF107" s="79">
        <f t="shared" si="3"/>
        <v>125</v>
      </c>
      <c r="AG107" s="79" t="s">
        <v>522</v>
      </c>
      <c r="AH107" s="79" t="s">
        <v>234</v>
      </c>
      <c r="AI107" s="79">
        <v>0</v>
      </c>
    </row>
    <row r="108" spans="2:35" x14ac:dyDescent="0.25">
      <c r="B108" s="1" t="s">
        <v>222</v>
      </c>
      <c r="AC108" s="43" t="str">
        <f t="shared" si="2"/>
        <v>SUNO-1260</v>
      </c>
      <c r="AD108" s="79" t="s">
        <v>16</v>
      </c>
      <c r="AE108" s="79">
        <v>1260</v>
      </c>
      <c r="AF108" s="79">
        <f t="shared" si="3"/>
        <v>126</v>
      </c>
      <c r="AG108" s="79" t="s">
        <v>522</v>
      </c>
      <c r="AH108" s="79" t="s">
        <v>234</v>
      </c>
      <c r="AI108" s="79">
        <v>0</v>
      </c>
    </row>
    <row r="109" spans="2:35" x14ac:dyDescent="0.25">
      <c r="B109" s="1" t="s">
        <v>223</v>
      </c>
      <c r="AC109" s="43" t="str">
        <f t="shared" si="2"/>
        <v>SUNO-1270</v>
      </c>
      <c r="AD109" s="79" t="s">
        <v>16</v>
      </c>
      <c r="AE109" s="79">
        <v>1270</v>
      </c>
      <c r="AF109" s="79">
        <f t="shared" si="3"/>
        <v>127</v>
      </c>
      <c r="AG109" s="79" t="s">
        <v>522</v>
      </c>
      <c r="AH109" s="79" t="s">
        <v>234</v>
      </c>
      <c r="AI109" s="79">
        <v>0</v>
      </c>
    </row>
    <row r="110" spans="2:35" x14ac:dyDescent="0.25">
      <c r="B110" s="1" t="s">
        <v>224</v>
      </c>
      <c r="AC110" s="43" t="str">
        <f t="shared" si="2"/>
        <v>SUNO-1280</v>
      </c>
      <c r="AD110" s="79" t="s">
        <v>16</v>
      </c>
      <c r="AE110" s="79">
        <v>1280</v>
      </c>
      <c r="AF110" s="79">
        <f t="shared" si="3"/>
        <v>128</v>
      </c>
      <c r="AG110" s="79" t="s">
        <v>522</v>
      </c>
      <c r="AH110" s="79" t="s">
        <v>234</v>
      </c>
      <c r="AI110" s="79">
        <v>0</v>
      </c>
    </row>
    <row r="111" spans="2:35" x14ac:dyDescent="0.25">
      <c r="B111" s="1" t="s">
        <v>225</v>
      </c>
      <c r="AC111" s="43" t="str">
        <f t="shared" si="2"/>
        <v>SUNO-1290</v>
      </c>
      <c r="AD111" s="79" t="s">
        <v>16</v>
      </c>
      <c r="AE111" s="79">
        <v>1290</v>
      </c>
      <c r="AF111" s="79">
        <f t="shared" si="3"/>
        <v>129</v>
      </c>
      <c r="AG111" s="79" t="s">
        <v>522</v>
      </c>
      <c r="AH111" s="79" t="s">
        <v>234</v>
      </c>
      <c r="AI111" s="79">
        <v>0</v>
      </c>
    </row>
    <row r="112" spans="2:35" ht="15.75" thickBot="1" x14ac:dyDescent="0.3">
      <c r="B112" s="1" t="s">
        <v>226</v>
      </c>
      <c r="AC112" s="82" t="str">
        <f t="shared" si="2"/>
        <v>SUNO-1300</v>
      </c>
      <c r="AD112" s="83" t="s">
        <v>16</v>
      </c>
      <c r="AE112" s="83">
        <v>1300</v>
      </c>
      <c r="AF112" s="83">
        <f t="shared" si="3"/>
        <v>130</v>
      </c>
      <c r="AG112" s="83" t="s">
        <v>522</v>
      </c>
      <c r="AH112" s="83" t="s">
        <v>234</v>
      </c>
      <c r="AI112" s="83">
        <v>0</v>
      </c>
    </row>
    <row r="113" spans="2:35" x14ac:dyDescent="0.25">
      <c r="B113" s="1" t="s">
        <v>227</v>
      </c>
      <c r="AC113" s="77" t="str">
        <f>CONCATENATE("KUFU","-",AE113)</f>
        <v>KUFU-70</v>
      </c>
      <c r="AD113" s="84" t="s">
        <v>16</v>
      </c>
      <c r="AE113" s="84">
        <v>70</v>
      </c>
      <c r="AF113" s="84">
        <f>AE113/10</f>
        <v>7</v>
      </c>
      <c r="AG113" s="84" t="s">
        <v>523</v>
      </c>
      <c r="AH113" s="84" t="s">
        <v>14</v>
      </c>
      <c r="AI113" s="84">
        <v>22</v>
      </c>
    </row>
    <row r="114" spans="2:35" x14ac:dyDescent="0.25">
      <c r="AC114" s="43" t="str">
        <f t="shared" ref="AC114:AC177" si="4">CONCATENATE("KUFU","-",AE114)</f>
        <v>KUFU-80</v>
      </c>
      <c r="AD114" s="79" t="s">
        <v>16</v>
      </c>
      <c r="AE114" s="79">
        <v>80</v>
      </c>
      <c r="AF114" s="79">
        <f t="shared" ref="AF114:AF177" si="5">AE114/10</f>
        <v>8</v>
      </c>
      <c r="AG114" s="79" t="s">
        <v>523</v>
      </c>
      <c r="AH114" s="79" t="s">
        <v>14</v>
      </c>
      <c r="AI114" s="79">
        <v>22</v>
      </c>
    </row>
    <row r="115" spans="2:35" x14ac:dyDescent="0.25">
      <c r="AC115" s="43" t="str">
        <f t="shared" si="4"/>
        <v>KUFU-90</v>
      </c>
      <c r="AD115" s="79" t="s">
        <v>16</v>
      </c>
      <c r="AE115" s="79">
        <v>90</v>
      </c>
      <c r="AF115" s="79">
        <f t="shared" si="5"/>
        <v>9</v>
      </c>
      <c r="AG115" s="79" t="s">
        <v>523</v>
      </c>
      <c r="AH115" s="79" t="s">
        <v>14</v>
      </c>
      <c r="AI115" s="79">
        <v>22</v>
      </c>
    </row>
    <row r="116" spans="2:35" x14ac:dyDescent="0.25">
      <c r="AC116" s="43" t="str">
        <f t="shared" si="4"/>
        <v>KUFU-100</v>
      </c>
      <c r="AD116" s="79" t="s">
        <v>16</v>
      </c>
      <c r="AE116" s="79">
        <v>100</v>
      </c>
      <c r="AF116" s="79">
        <f t="shared" si="5"/>
        <v>10</v>
      </c>
      <c r="AG116" s="79" t="s">
        <v>523</v>
      </c>
      <c r="AH116" s="79" t="s">
        <v>14</v>
      </c>
      <c r="AI116" s="79">
        <v>22</v>
      </c>
    </row>
    <row r="117" spans="2:35" x14ac:dyDescent="0.25">
      <c r="AC117" s="43" t="str">
        <f t="shared" si="4"/>
        <v>KUFU-110</v>
      </c>
      <c r="AD117" s="79" t="s">
        <v>16</v>
      </c>
      <c r="AE117" s="79">
        <v>110</v>
      </c>
      <c r="AF117" s="79">
        <f t="shared" si="5"/>
        <v>11</v>
      </c>
      <c r="AG117" s="79" t="s">
        <v>523</v>
      </c>
      <c r="AH117" s="79" t="s">
        <v>14</v>
      </c>
      <c r="AI117" s="79">
        <v>22</v>
      </c>
    </row>
    <row r="118" spans="2:35" x14ac:dyDescent="0.25">
      <c r="AC118" s="43" t="str">
        <f t="shared" si="4"/>
        <v>KUFU-120</v>
      </c>
      <c r="AD118" s="79" t="s">
        <v>16</v>
      </c>
      <c r="AE118" s="79">
        <v>120</v>
      </c>
      <c r="AF118" s="79">
        <f t="shared" si="5"/>
        <v>12</v>
      </c>
      <c r="AG118" s="79" t="s">
        <v>523</v>
      </c>
      <c r="AH118" s="79" t="s">
        <v>14</v>
      </c>
      <c r="AI118" s="79">
        <v>22</v>
      </c>
    </row>
    <row r="119" spans="2:35" x14ac:dyDescent="0.25">
      <c r="AC119" s="43" t="str">
        <f t="shared" si="4"/>
        <v>KUFU-130</v>
      </c>
      <c r="AD119" s="79" t="s">
        <v>16</v>
      </c>
      <c r="AE119" s="79">
        <v>130</v>
      </c>
      <c r="AF119" s="79">
        <f t="shared" si="5"/>
        <v>13</v>
      </c>
      <c r="AG119" s="79" t="s">
        <v>523</v>
      </c>
      <c r="AH119" s="79" t="s">
        <v>14</v>
      </c>
      <c r="AI119" s="79">
        <v>22</v>
      </c>
    </row>
    <row r="120" spans="2:35" x14ac:dyDescent="0.25">
      <c r="AC120" s="43" t="str">
        <f t="shared" si="4"/>
        <v>KUFU-140</v>
      </c>
      <c r="AD120" s="79" t="s">
        <v>16</v>
      </c>
      <c r="AE120" s="79">
        <v>140</v>
      </c>
      <c r="AF120" s="79">
        <f t="shared" si="5"/>
        <v>14</v>
      </c>
      <c r="AG120" s="79" t="s">
        <v>523</v>
      </c>
      <c r="AH120" s="79" t="s">
        <v>14</v>
      </c>
      <c r="AI120" s="79">
        <v>22</v>
      </c>
    </row>
    <row r="121" spans="2:35" x14ac:dyDescent="0.25">
      <c r="AC121" s="43" t="str">
        <f t="shared" si="4"/>
        <v>KUFU-150</v>
      </c>
      <c r="AD121" s="79" t="s">
        <v>16</v>
      </c>
      <c r="AE121" s="79">
        <v>150</v>
      </c>
      <c r="AF121" s="79">
        <f t="shared" si="5"/>
        <v>15</v>
      </c>
      <c r="AG121" s="79" t="s">
        <v>523</v>
      </c>
      <c r="AH121" s="79" t="s">
        <v>14</v>
      </c>
      <c r="AI121" s="79">
        <v>22</v>
      </c>
    </row>
    <row r="122" spans="2:35" x14ac:dyDescent="0.25">
      <c r="AC122" s="43" t="str">
        <f t="shared" si="4"/>
        <v>KUFU-160</v>
      </c>
      <c r="AD122" s="79" t="s">
        <v>16</v>
      </c>
      <c r="AE122" s="79">
        <v>160</v>
      </c>
      <c r="AF122" s="79">
        <f t="shared" si="5"/>
        <v>16</v>
      </c>
      <c r="AG122" s="79" t="s">
        <v>523</v>
      </c>
      <c r="AH122" s="79" t="s">
        <v>14</v>
      </c>
      <c r="AI122" s="79">
        <v>22</v>
      </c>
    </row>
    <row r="123" spans="2:35" x14ac:dyDescent="0.25">
      <c r="AC123" s="43" t="str">
        <f t="shared" si="4"/>
        <v>KUFU-170</v>
      </c>
      <c r="AD123" s="79" t="s">
        <v>16</v>
      </c>
      <c r="AE123" s="79">
        <v>170</v>
      </c>
      <c r="AF123" s="79">
        <f t="shared" si="5"/>
        <v>17</v>
      </c>
      <c r="AG123" s="79" t="s">
        <v>523</v>
      </c>
      <c r="AH123" s="79" t="s">
        <v>14</v>
      </c>
      <c r="AI123" s="79">
        <v>22</v>
      </c>
    </row>
    <row r="124" spans="2:35" x14ac:dyDescent="0.25">
      <c r="AC124" s="43" t="str">
        <f t="shared" si="4"/>
        <v>KUFU-180</v>
      </c>
      <c r="AD124" s="79" t="s">
        <v>16</v>
      </c>
      <c r="AE124" s="79">
        <v>180</v>
      </c>
      <c r="AF124" s="79">
        <f t="shared" si="5"/>
        <v>18</v>
      </c>
      <c r="AG124" s="79" t="s">
        <v>523</v>
      </c>
      <c r="AH124" s="79" t="s">
        <v>14</v>
      </c>
      <c r="AI124" s="79">
        <v>22</v>
      </c>
    </row>
    <row r="125" spans="2:35" x14ac:dyDescent="0.25">
      <c r="AC125" s="43" t="str">
        <f t="shared" si="4"/>
        <v>KUFU-190</v>
      </c>
      <c r="AD125" s="79" t="s">
        <v>16</v>
      </c>
      <c r="AE125" s="79">
        <v>190</v>
      </c>
      <c r="AF125" s="79">
        <f t="shared" si="5"/>
        <v>19</v>
      </c>
      <c r="AG125" s="79" t="s">
        <v>523</v>
      </c>
      <c r="AH125" s="79" t="s">
        <v>14</v>
      </c>
      <c r="AI125" s="79">
        <v>22</v>
      </c>
    </row>
    <row r="126" spans="2:35" x14ac:dyDescent="0.25">
      <c r="AC126" s="43" t="str">
        <f t="shared" si="4"/>
        <v>KUFU-200</v>
      </c>
      <c r="AD126" s="79" t="s">
        <v>16</v>
      </c>
      <c r="AE126" s="79">
        <v>200</v>
      </c>
      <c r="AF126" s="79">
        <f t="shared" si="5"/>
        <v>20</v>
      </c>
      <c r="AG126" s="79" t="s">
        <v>523</v>
      </c>
      <c r="AH126" s="79" t="s">
        <v>14</v>
      </c>
      <c r="AI126" s="79">
        <v>24</v>
      </c>
    </row>
    <row r="127" spans="2:35" x14ac:dyDescent="0.25">
      <c r="AC127" s="43" t="str">
        <f t="shared" si="4"/>
        <v>KUFU-210</v>
      </c>
      <c r="AD127" s="79" t="s">
        <v>16</v>
      </c>
      <c r="AE127" s="79">
        <v>210</v>
      </c>
      <c r="AF127" s="79">
        <f t="shared" si="5"/>
        <v>21</v>
      </c>
      <c r="AG127" s="79" t="s">
        <v>523</v>
      </c>
      <c r="AH127" s="79" t="s">
        <v>14</v>
      </c>
      <c r="AI127" s="79">
        <v>24</v>
      </c>
    </row>
    <row r="128" spans="2:35" x14ac:dyDescent="0.25">
      <c r="AC128" s="43" t="str">
        <f t="shared" si="4"/>
        <v>KUFU-220</v>
      </c>
      <c r="AD128" s="79" t="s">
        <v>16</v>
      </c>
      <c r="AE128" s="79">
        <v>220</v>
      </c>
      <c r="AF128" s="79">
        <f t="shared" si="5"/>
        <v>22</v>
      </c>
      <c r="AG128" s="79" t="s">
        <v>523</v>
      </c>
      <c r="AH128" s="79" t="s">
        <v>14</v>
      </c>
      <c r="AI128" s="79">
        <v>24</v>
      </c>
    </row>
    <row r="129" spans="29:35" x14ac:dyDescent="0.25">
      <c r="AC129" s="43" t="str">
        <f t="shared" si="4"/>
        <v>KUFU-230</v>
      </c>
      <c r="AD129" s="79" t="s">
        <v>16</v>
      </c>
      <c r="AE129" s="79">
        <v>230</v>
      </c>
      <c r="AF129" s="79">
        <f t="shared" si="5"/>
        <v>23</v>
      </c>
      <c r="AG129" s="79" t="s">
        <v>523</v>
      </c>
      <c r="AH129" s="79" t="s">
        <v>14</v>
      </c>
      <c r="AI129" s="79">
        <v>24</v>
      </c>
    </row>
    <row r="130" spans="29:35" x14ac:dyDescent="0.25">
      <c r="AC130" s="43" t="str">
        <f t="shared" si="4"/>
        <v>KUFU-240</v>
      </c>
      <c r="AD130" s="79" t="s">
        <v>16</v>
      </c>
      <c r="AE130" s="79">
        <v>240</v>
      </c>
      <c r="AF130" s="79">
        <f t="shared" si="5"/>
        <v>24</v>
      </c>
      <c r="AG130" s="79" t="s">
        <v>523</v>
      </c>
      <c r="AH130" s="79" t="s">
        <v>14</v>
      </c>
      <c r="AI130" s="79">
        <v>24</v>
      </c>
    </row>
    <row r="131" spans="29:35" x14ac:dyDescent="0.25">
      <c r="AC131" s="43" t="str">
        <f t="shared" si="4"/>
        <v>KUFU-250</v>
      </c>
      <c r="AD131" s="79" t="s">
        <v>16</v>
      </c>
      <c r="AE131" s="79">
        <v>250</v>
      </c>
      <c r="AF131" s="79">
        <f t="shared" si="5"/>
        <v>25</v>
      </c>
      <c r="AG131" s="79" t="s">
        <v>523</v>
      </c>
      <c r="AH131" s="79" t="s">
        <v>14</v>
      </c>
      <c r="AI131" s="79">
        <v>24</v>
      </c>
    </row>
    <row r="132" spans="29:35" x14ac:dyDescent="0.25">
      <c r="AC132" s="43" t="str">
        <f t="shared" si="4"/>
        <v>KUFU-260</v>
      </c>
      <c r="AD132" s="79" t="s">
        <v>16</v>
      </c>
      <c r="AE132" s="79">
        <v>260</v>
      </c>
      <c r="AF132" s="79">
        <f t="shared" si="5"/>
        <v>26</v>
      </c>
      <c r="AG132" s="79" t="s">
        <v>523</v>
      </c>
      <c r="AH132" s="79" t="s">
        <v>14</v>
      </c>
      <c r="AI132" s="79">
        <v>24</v>
      </c>
    </row>
    <row r="133" spans="29:35" x14ac:dyDescent="0.25">
      <c r="AC133" s="43" t="str">
        <f t="shared" si="4"/>
        <v>KUFU-280</v>
      </c>
      <c r="AD133" s="79" t="s">
        <v>16</v>
      </c>
      <c r="AE133" s="79">
        <v>280</v>
      </c>
      <c r="AF133" s="79">
        <f t="shared" si="5"/>
        <v>28</v>
      </c>
      <c r="AG133" s="79" t="s">
        <v>523</v>
      </c>
      <c r="AH133" s="79" t="s">
        <v>14</v>
      </c>
      <c r="AI133" s="79">
        <v>24</v>
      </c>
    </row>
    <row r="134" spans="29:35" x14ac:dyDescent="0.25">
      <c r="AC134" s="43" t="str">
        <f t="shared" si="4"/>
        <v>KUFU-300</v>
      </c>
      <c r="AD134" s="79" t="s">
        <v>16</v>
      </c>
      <c r="AE134" s="79">
        <v>300</v>
      </c>
      <c r="AF134" s="79">
        <f t="shared" si="5"/>
        <v>30</v>
      </c>
      <c r="AG134" s="79" t="s">
        <v>523</v>
      </c>
      <c r="AH134" s="79" t="s">
        <v>14</v>
      </c>
      <c r="AI134" s="79">
        <v>24</v>
      </c>
    </row>
    <row r="135" spans="29:35" x14ac:dyDescent="0.25">
      <c r="AC135" s="43" t="str">
        <f t="shared" si="4"/>
        <v>KUFU-320</v>
      </c>
      <c r="AD135" s="79" t="s">
        <v>16</v>
      </c>
      <c r="AE135" s="79">
        <v>320</v>
      </c>
      <c r="AF135" s="79">
        <f t="shared" si="5"/>
        <v>32</v>
      </c>
      <c r="AG135" s="79" t="s">
        <v>523</v>
      </c>
      <c r="AH135" s="79" t="s">
        <v>14</v>
      </c>
      <c r="AI135" s="79">
        <v>26</v>
      </c>
    </row>
    <row r="136" spans="29:35" x14ac:dyDescent="0.25">
      <c r="AC136" s="43" t="str">
        <f t="shared" si="4"/>
        <v>KUFU-340</v>
      </c>
      <c r="AD136" s="79" t="s">
        <v>16</v>
      </c>
      <c r="AE136" s="79">
        <v>340</v>
      </c>
      <c r="AF136" s="79">
        <f t="shared" si="5"/>
        <v>34</v>
      </c>
      <c r="AG136" s="79" t="s">
        <v>523</v>
      </c>
      <c r="AH136" s="79" t="s">
        <v>14</v>
      </c>
      <c r="AI136" s="79">
        <v>26</v>
      </c>
    </row>
    <row r="137" spans="29:35" x14ac:dyDescent="0.25">
      <c r="AC137" s="43" t="str">
        <f t="shared" si="4"/>
        <v>KUFU-360</v>
      </c>
      <c r="AD137" s="79" t="s">
        <v>16</v>
      </c>
      <c r="AE137" s="79">
        <v>360</v>
      </c>
      <c r="AF137" s="79">
        <f t="shared" si="5"/>
        <v>36</v>
      </c>
      <c r="AG137" s="79" t="s">
        <v>523</v>
      </c>
      <c r="AH137" s="79" t="s">
        <v>14</v>
      </c>
      <c r="AI137" s="79">
        <v>26</v>
      </c>
    </row>
    <row r="138" spans="29:35" x14ac:dyDescent="0.25">
      <c r="AC138" s="43" t="str">
        <f t="shared" si="4"/>
        <v>KUFU-380</v>
      </c>
      <c r="AD138" s="79" t="s">
        <v>16</v>
      </c>
      <c r="AE138" s="79">
        <v>380</v>
      </c>
      <c r="AF138" s="79">
        <f t="shared" si="5"/>
        <v>38</v>
      </c>
      <c r="AG138" s="79" t="s">
        <v>523</v>
      </c>
      <c r="AH138" s="79" t="s">
        <v>14</v>
      </c>
      <c r="AI138" s="79">
        <v>26</v>
      </c>
    </row>
    <row r="139" spans="29:35" x14ac:dyDescent="0.25">
      <c r="AC139" s="43" t="str">
        <f t="shared" si="4"/>
        <v>KUFU-400</v>
      </c>
      <c r="AD139" s="79" t="s">
        <v>16</v>
      </c>
      <c r="AE139" s="79">
        <v>400</v>
      </c>
      <c r="AF139" s="79">
        <f t="shared" si="5"/>
        <v>40</v>
      </c>
      <c r="AG139" s="79" t="s">
        <v>523</v>
      </c>
      <c r="AH139" s="79" t="s">
        <v>14</v>
      </c>
      <c r="AI139" s="79">
        <v>26</v>
      </c>
    </row>
    <row r="140" spans="29:35" x14ac:dyDescent="0.25">
      <c r="AC140" s="43" t="str">
        <f t="shared" si="4"/>
        <v>KUFU-420</v>
      </c>
      <c r="AD140" s="79" t="s">
        <v>16</v>
      </c>
      <c r="AE140" s="79">
        <v>420</v>
      </c>
      <c r="AF140" s="79">
        <f t="shared" si="5"/>
        <v>42</v>
      </c>
      <c r="AG140" s="79" t="s">
        <v>523</v>
      </c>
      <c r="AH140" s="79" t="s">
        <v>14</v>
      </c>
      <c r="AI140" s="79">
        <v>24</v>
      </c>
    </row>
    <row r="141" spans="29:35" x14ac:dyDescent="0.25">
      <c r="AC141" s="43" t="str">
        <f t="shared" si="4"/>
        <v>KUFU-440</v>
      </c>
      <c r="AD141" s="79" t="s">
        <v>16</v>
      </c>
      <c r="AE141" s="79">
        <v>440</v>
      </c>
      <c r="AF141" s="79">
        <f t="shared" si="5"/>
        <v>44</v>
      </c>
      <c r="AG141" s="79" t="s">
        <v>523</v>
      </c>
      <c r="AH141" s="79" t="s">
        <v>14</v>
      </c>
      <c r="AI141" s="79">
        <v>24</v>
      </c>
    </row>
    <row r="142" spans="29:35" x14ac:dyDescent="0.25">
      <c r="AC142" s="43" t="str">
        <f t="shared" si="4"/>
        <v>KUFU-460</v>
      </c>
      <c r="AD142" s="79" t="s">
        <v>16</v>
      </c>
      <c r="AE142" s="79">
        <v>460</v>
      </c>
      <c r="AF142" s="79">
        <f t="shared" si="5"/>
        <v>46</v>
      </c>
      <c r="AG142" s="79" t="s">
        <v>523</v>
      </c>
      <c r="AH142" s="79" t="s">
        <v>14</v>
      </c>
      <c r="AI142" s="79">
        <v>24</v>
      </c>
    </row>
    <row r="143" spans="29:35" x14ac:dyDescent="0.25">
      <c r="AC143" s="43" t="str">
        <f t="shared" si="4"/>
        <v>KUFU-480</v>
      </c>
      <c r="AD143" s="79" t="s">
        <v>16</v>
      </c>
      <c r="AE143" s="79">
        <v>480</v>
      </c>
      <c r="AF143" s="79">
        <f t="shared" si="5"/>
        <v>48</v>
      </c>
      <c r="AG143" s="79" t="s">
        <v>523</v>
      </c>
      <c r="AH143" s="79" t="s">
        <v>14</v>
      </c>
      <c r="AI143" s="79">
        <v>24</v>
      </c>
    </row>
    <row r="144" spans="29:35" x14ac:dyDescent="0.25">
      <c r="AC144" s="43" t="str">
        <f t="shared" si="4"/>
        <v>KUFU-500</v>
      </c>
      <c r="AD144" s="79" t="s">
        <v>16</v>
      </c>
      <c r="AE144" s="79">
        <v>500</v>
      </c>
      <c r="AF144" s="79">
        <f t="shared" si="5"/>
        <v>50</v>
      </c>
      <c r="AG144" s="79" t="s">
        <v>523</v>
      </c>
      <c r="AH144" s="79" t="s">
        <v>14</v>
      </c>
      <c r="AI144" s="79">
        <v>24</v>
      </c>
    </row>
    <row r="145" spans="29:35" x14ac:dyDescent="0.25">
      <c r="AC145" s="43" t="str">
        <f t="shared" si="4"/>
        <v>KUFU-520</v>
      </c>
      <c r="AD145" s="79" t="s">
        <v>16</v>
      </c>
      <c r="AE145" s="79">
        <v>520</v>
      </c>
      <c r="AF145" s="79">
        <f t="shared" si="5"/>
        <v>52</v>
      </c>
      <c r="AG145" s="79" t="s">
        <v>523</v>
      </c>
      <c r="AH145" s="79" t="s">
        <v>14</v>
      </c>
      <c r="AI145" s="79">
        <v>24</v>
      </c>
    </row>
    <row r="146" spans="29:35" x14ac:dyDescent="0.25">
      <c r="AC146" s="43" t="str">
        <f t="shared" si="4"/>
        <v>KUFU-540</v>
      </c>
      <c r="AD146" s="79" t="s">
        <v>16</v>
      </c>
      <c r="AE146" s="79">
        <v>540</v>
      </c>
      <c r="AF146" s="79">
        <f t="shared" si="5"/>
        <v>54</v>
      </c>
      <c r="AG146" s="79" t="s">
        <v>523</v>
      </c>
      <c r="AH146" s="79" t="s">
        <v>14</v>
      </c>
      <c r="AI146" s="79">
        <v>24</v>
      </c>
    </row>
    <row r="147" spans="29:35" x14ac:dyDescent="0.25">
      <c r="AC147" s="43" t="str">
        <f t="shared" si="4"/>
        <v>KUFU-550</v>
      </c>
      <c r="AD147" s="79" t="s">
        <v>16</v>
      </c>
      <c r="AE147" s="79">
        <v>550</v>
      </c>
      <c r="AF147" s="79">
        <f t="shared" si="5"/>
        <v>55</v>
      </c>
      <c r="AG147" s="79" t="s">
        <v>523</v>
      </c>
      <c r="AH147" s="79" t="s">
        <v>14</v>
      </c>
      <c r="AI147" s="79">
        <v>28</v>
      </c>
    </row>
    <row r="148" spans="29:35" x14ac:dyDescent="0.25">
      <c r="AC148" s="43" t="str">
        <f t="shared" si="4"/>
        <v>KUFU-560</v>
      </c>
      <c r="AD148" s="79" t="s">
        <v>16</v>
      </c>
      <c r="AE148" s="79">
        <v>560</v>
      </c>
      <c r="AF148" s="79">
        <f t="shared" si="5"/>
        <v>56</v>
      </c>
      <c r="AG148" s="79" t="s">
        <v>523</v>
      </c>
      <c r="AH148" s="79" t="s">
        <v>14</v>
      </c>
      <c r="AI148" s="79">
        <v>28</v>
      </c>
    </row>
    <row r="149" spans="29:35" x14ac:dyDescent="0.25">
      <c r="AC149" s="43" t="str">
        <f t="shared" si="4"/>
        <v>KUFU-570</v>
      </c>
      <c r="AD149" s="79" t="s">
        <v>16</v>
      </c>
      <c r="AE149" s="79">
        <v>570</v>
      </c>
      <c r="AF149" s="79">
        <f t="shared" si="5"/>
        <v>57</v>
      </c>
      <c r="AG149" s="79" t="s">
        <v>523</v>
      </c>
      <c r="AH149" s="79" t="s">
        <v>14</v>
      </c>
      <c r="AI149" s="79">
        <v>28</v>
      </c>
    </row>
    <row r="150" spans="29:35" x14ac:dyDescent="0.25">
      <c r="AC150" s="43" t="str">
        <f t="shared" si="4"/>
        <v>KUFU-580</v>
      </c>
      <c r="AD150" s="79" t="s">
        <v>16</v>
      </c>
      <c r="AE150" s="79">
        <v>580</v>
      </c>
      <c r="AF150" s="79">
        <f t="shared" si="5"/>
        <v>58</v>
      </c>
      <c r="AG150" s="79" t="s">
        <v>523</v>
      </c>
      <c r="AH150" s="79" t="s">
        <v>14</v>
      </c>
      <c r="AI150" s="79">
        <v>28</v>
      </c>
    </row>
    <row r="151" spans="29:35" x14ac:dyDescent="0.25">
      <c r="AC151" s="43" t="str">
        <f t="shared" si="4"/>
        <v>KUFU-590</v>
      </c>
      <c r="AD151" s="79" t="s">
        <v>16</v>
      </c>
      <c r="AE151" s="79">
        <v>590</v>
      </c>
      <c r="AF151" s="79">
        <f t="shared" si="5"/>
        <v>59</v>
      </c>
      <c r="AG151" s="79" t="s">
        <v>523</v>
      </c>
      <c r="AH151" s="79" t="s">
        <v>14</v>
      </c>
      <c r="AI151" s="79">
        <v>28</v>
      </c>
    </row>
    <row r="152" spans="29:35" x14ac:dyDescent="0.25">
      <c r="AC152" s="43" t="str">
        <f t="shared" si="4"/>
        <v>KUFU-600</v>
      </c>
      <c r="AD152" s="79" t="s">
        <v>16</v>
      </c>
      <c r="AE152" s="79">
        <v>600</v>
      </c>
      <c r="AF152" s="79">
        <f t="shared" si="5"/>
        <v>60</v>
      </c>
      <c r="AG152" s="79" t="s">
        <v>523</v>
      </c>
      <c r="AH152" s="79" t="s">
        <v>14</v>
      </c>
      <c r="AI152" s="79">
        <v>28</v>
      </c>
    </row>
    <row r="153" spans="29:35" x14ac:dyDescent="0.25">
      <c r="AC153" s="43" t="str">
        <f t="shared" si="4"/>
        <v>KUFU-610</v>
      </c>
      <c r="AD153" s="79" t="s">
        <v>16</v>
      </c>
      <c r="AE153" s="79">
        <v>610</v>
      </c>
      <c r="AF153" s="79">
        <f t="shared" si="5"/>
        <v>61</v>
      </c>
      <c r="AG153" s="79" t="s">
        <v>523</v>
      </c>
      <c r="AH153" s="79" t="s">
        <v>14</v>
      </c>
      <c r="AI153" s="79">
        <v>28</v>
      </c>
    </row>
    <row r="154" spans="29:35" x14ac:dyDescent="0.25">
      <c r="AC154" s="43" t="str">
        <f t="shared" si="4"/>
        <v>KUFU-620</v>
      </c>
      <c r="AD154" s="79" t="s">
        <v>16</v>
      </c>
      <c r="AE154" s="79">
        <v>620</v>
      </c>
      <c r="AF154" s="79">
        <f t="shared" si="5"/>
        <v>62</v>
      </c>
      <c r="AG154" s="79" t="s">
        <v>523</v>
      </c>
      <c r="AH154" s="79" t="s">
        <v>14</v>
      </c>
      <c r="AI154" s="79">
        <v>28</v>
      </c>
    </row>
    <row r="155" spans="29:35" x14ac:dyDescent="0.25">
      <c r="AC155" s="43" t="str">
        <f t="shared" si="4"/>
        <v>KUFU-630</v>
      </c>
      <c r="AD155" s="79" t="s">
        <v>16</v>
      </c>
      <c r="AE155" s="79">
        <v>630</v>
      </c>
      <c r="AF155" s="79">
        <f t="shared" si="5"/>
        <v>63</v>
      </c>
      <c r="AG155" s="79" t="s">
        <v>523</v>
      </c>
      <c r="AH155" s="79" t="s">
        <v>14</v>
      </c>
      <c r="AI155" s="79">
        <v>28</v>
      </c>
    </row>
    <row r="156" spans="29:35" x14ac:dyDescent="0.25">
      <c r="AC156" s="43" t="str">
        <f t="shared" si="4"/>
        <v>KUFU-640</v>
      </c>
      <c r="AD156" s="79" t="s">
        <v>16</v>
      </c>
      <c r="AE156" s="79">
        <v>640</v>
      </c>
      <c r="AF156" s="79">
        <f t="shared" si="5"/>
        <v>64</v>
      </c>
      <c r="AG156" s="79" t="s">
        <v>523</v>
      </c>
      <c r="AH156" s="79" t="s">
        <v>14</v>
      </c>
      <c r="AI156" s="79">
        <v>28</v>
      </c>
    </row>
    <row r="157" spans="29:35" x14ac:dyDescent="0.25">
      <c r="AC157" s="43" t="str">
        <f t="shared" si="4"/>
        <v>KUFU-650</v>
      </c>
      <c r="AD157" s="79" t="s">
        <v>16</v>
      </c>
      <c r="AE157" s="79">
        <v>650</v>
      </c>
      <c r="AF157" s="79">
        <f t="shared" si="5"/>
        <v>65</v>
      </c>
      <c r="AG157" s="79" t="s">
        <v>523</v>
      </c>
      <c r="AH157" s="79" t="s">
        <v>14</v>
      </c>
      <c r="AI157" s="79">
        <v>28</v>
      </c>
    </row>
    <row r="158" spans="29:35" x14ac:dyDescent="0.25">
      <c r="AC158" s="43" t="str">
        <f t="shared" si="4"/>
        <v>KUFU-660</v>
      </c>
      <c r="AD158" s="79" t="s">
        <v>16</v>
      </c>
      <c r="AE158" s="79">
        <v>660</v>
      </c>
      <c r="AF158" s="79">
        <f t="shared" si="5"/>
        <v>66</v>
      </c>
      <c r="AG158" s="79" t="s">
        <v>523</v>
      </c>
      <c r="AH158" s="79" t="s">
        <v>14</v>
      </c>
      <c r="AI158" s="79">
        <v>28</v>
      </c>
    </row>
    <row r="159" spans="29:35" x14ac:dyDescent="0.25">
      <c r="AC159" s="43" t="str">
        <f t="shared" si="4"/>
        <v>KUFU-670</v>
      </c>
      <c r="AD159" s="79" t="s">
        <v>16</v>
      </c>
      <c r="AE159" s="79">
        <v>670</v>
      </c>
      <c r="AF159" s="79">
        <f t="shared" si="5"/>
        <v>67</v>
      </c>
      <c r="AG159" s="79" t="s">
        <v>523</v>
      </c>
      <c r="AH159" s="79" t="s">
        <v>14</v>
      </c>
      <c r="AI159" s="79">
        <v>28</v>
      </c>
    </row>
    <row r="160" spans="29:35" x14ac:dyDescent="0.25">
      <c r="AC160" s="43" t="str">
        <f t="shared" si="4"/>
        <v>KUFU-680</v>
      </c>
      <c r="AD160" s="79" t="s">
        <v>16</v>
      </c>
      <c r="AE160" s="79">
        <v>680</v>
      </c>
      <c r="AF160" s="79">
        <f t="shared" si="5"/>
        <v>68</v>
      </c>
      <c r="AG160" s="79" t="s">
        <v>523</v>
      </c>
      <c r="AH160" s="79" t="s">
        <v>14</v>
      </c>
      <c r="AI160" s="79">
        <v>28</v>
      </c>
    </row>
    <row r="161" spans="29:35" x14ac:dyDescent="0.25">
      <c r="AC161" s="43" t="str">
        <f t="shared" si="4"/>
        <v>KUFU-690</v>
      </c>
      <c r="AD161" s="79" t="s">
        <v>16</v>
      </c>
      <c r="AE161" s="79">
        <v>690</v>
      </c>
      <c r="AF161" s="79">
        <f t="shared" si="5"/>
        <v>69</v>
      </c>
      <c r="AG161" s="79" t="s">
        <v>523</v>
      </c>
      <c r="AH161" s="79" t="s">
        <v>14</v>
      </c>
      <c r="AI161" s="79">
        <v>28</v>
      </c>
    </row>
    <row r="162" spans="29:35" x14ac:dyDescent="0.25">
      <c r="AC162" s="43" t="str">
        <f t="shared" si="4"/>
        <v>KUFU-700</v>
      </c>
      <c r="AD162" s="79" t="s">
        <v>16</v>
      </c>
      <c r="AE162" s="79">
        <v>700</v>
      </c>
      <c r="AF162" s="79">
        <f t="shared" si="5"/>
        <v>70</v>
      </c>
      <c r="AG162" s="79" t="s">
        <v>523</v>
      </c>
      <c r="AH162" s="79" t="s">
        <v>14</v>
      </c>
      <c r="AI162" s="79">
        <v>28</v>
      </c>
    </row>
    <row r="163" spans="29:35" x14ac:dyDescent="0.25">
      <c r="AC163" s="43" t="str">
        <f t="shared" si="4"/>
        <v>KUFU-710</v>
      </c>
      <c r="AD163" s="79" t="s">
        <v>16</v>
      </c>
      <c r="AE163" s="79">
        <v>710</v>
      </c>
      <c r="AF163" s="79">
        <f t="shared" si="5"/>
        <v>71</v>
      </c>
      <c r="AG163" s="79" t="s">
        <v>523</v>
      </c>
      <c r="AH163" s="79" t="s">
        <v>14</v>
      </c>
      <c r="AI163" s="79">
        <v>28</v>
      </c>
    </row>
    <row r="164" spans="29:35" x14ac:dyDescent="0.25">
      <c r="AC164" s="43" t="str">
        <f t="shared" si="4"/>
        <v>KUFU-720</v>
      </c>
      <c r="AD164" s="79" t="s">
        <v>16</v>
      </c>
      <c r="AE164" s="79">
        <v>720</v>
      </c>
      <c r="AF164" s="79">
        <f t="shared" si="5"/>
        <v>72</v>
      </c>
      <c r="AG164" s="79" t="s">
        <v>523</v>
      </c>
      <c r="AH164" s="79" t="s">
        <v>14</v>
      </c>
      <c r="AI164" s="79">
        <v>28</v>
      </c>
    </row>
    <row r="165" spans="29:35" x14ac:dyDescent="0.25">
      <c r="AC165" s="43" t="str">
        <f t="shared" si="4"/>
        <v>KUFU-730</v>
      </c>
      <c r="AD165" s="79" t="s">
        <v>16</v>
      </c>
      <c r="AE165" s="79">
        <v>730</v>
      </c>
      <c r="AF165" s="79">
        <f t="shared" si="5"/>
        <v>73</v>
      </c>
      <c r="AG165" s="79" t="s">
        <v>523</v>
      </c>
      <c r="AH165" s="79" t="s">
        <v>14</v>
      </c>
      <c r="AI165" s="79">
        <v>28</v>
      </c>
    </row>
    <row r="166" spans="29:35" x14ac:dyDescent="0.25">
      <c r="AC166" s="43" t="str">
        <f t="shared" si="4"/>
        <v>KUFU-740</v>
      </c>
      <c r="AD166" s="79" t="s">
        <v>16</v>
      </c>
      <c r="AE166" s="79">
        <v>740</v>
      </c>
      <c r="AF166" s="79">
        <f t="shared" si="5"/>
        <v>74</v>
      </c>
      <c r="AG166" s="79" t="s">
        <v>523</v>
      </c>
      <c r="AH166" s="79" t="s">
        <v>14</v>
      </c>
      <c r="AI166" s="79">
        <v>28</v>
      </c>
    </row>
    <row r="167" spans="29:35" x14ac:dyDescent="0.25">
      <c r="AC167" s="43" t="str">
        <f t="shared" si="4"/>
        <v>KUFU-750</v>
      </c>
      <c r="AD167" s="79" t="s">
        <v>16</v>
      </c>
      <c r="AE167" s="79">
        <v>750</v>
      </c>
      <c r="AF167" s="79">
        <f t="shared" si="5"/>
        <v>75</v>
      </c>
      <c r="AG167" s="79" t="s">
        <v>523</v>
      </c>
      <c r="AH167" s="79" t="s">
        <v>14</v>
      </c>
      <c r="AI167" s="79">
        <v>28</v>
      </c>
    </row>
    <row r="168" spans="29:35" x14ac:dyDescent="0.25">
      <c r="AC168" s="43" t="str">
        <f t="shared" si="4"/>
        <v>KUFU-760</v>
      </c>
      <c r="AD168" s="79" t="s">
        <v>16</v>
      </c>
      <c r="AE168" s="79">
        <v>760</v>
      </c>
      <c r="AF168" s="79">
        <f t="shared" si="5"/>
        <v>76</v>
      </c>
      <c r="AG168" s="79" t="s">
        <v>523</v>
      </c>
      <c r="AH168" s="79" t="s">
        <v>14</v>
      </c>
      <c r="AI168" s="79">
        <v>28</v>
      </c>
    </row>
    <row r="169" spans="29:35" x14ac:dyDescent="0.25">
      <c r="AC169" s="43" t="str">
        <f t="shared" si="4"/>
        <v>KUFU-770</v>
      </c>
      <c r="AD169" s="79" t="s">
        <v>16</v>
      </c>
      <c r="AE169" s="79">
        <v>770</v>
      </c>
      <c r="AF169" s="79">
        <f t="shared" si="5"/>
        <v>77</v>
      </c>
      <c r="AG169" s="79" t="s">
        <v>523</v>
      </c>
      <c r="AH169" s="79" t="s">
        <v>14</v>
      </c>
      <c r="AI169" s="79">
        <v>28</v>
      </c>
    </row>
    <row r="170" spans="29:35" x14ac:dyDescent="0.25">
      <c r="AC170" s="43" t="str">
        <f t="shared" si="4"/>
        <v>KUFU-780</v>
      </c>
      <c r="AD170" s="79" t="s">
        <v>16</v>
      </c>
      <c r="AE170" s="79">
        <v>780</v>
      </c>
      <c r="AF170" s="79">
        <f t="shared" si="5"/>
        <v>78</v>
      </c>
      <c r="AG170" s="79" t="s">
        <v>523</v>
      </c>
      <c r="AH170" s="79" t="s">
        <v>14</v>
      </c>
      <c r="AI170" s="79">
        <v>28</v>
      </c>
    </row>
    <row r="171" spans="29:35" x14ac:dyDescent="0.25">
      <c r="AC171" s="43" t="str">
        <f t="shared" si="4"/>
        <v>KUFU-790</v>
      </c>
      <c r="AD171" s="79" t="s">
        <v>16</v>
      </c>
      <c r="AE171" s="79">
        <v>790</v>
      </c>
      <c r="AF171" s="79">
        <f t="shared" si="5"/>
        <v>79</v>
      </c>
      <c r="AG171" s="79" t="s">
        <v>523</v>
      </c>
      <c r="AH171" s="79" t="s">
        <v>14</v>
      </c>
      <c r="AI171" s="79">
        <v>28</v>
      </c>
    </row>
    <row r="172" spans="29:35" x14ac:dyDescent="0.25">
      <c r="AC172" s="43" t="str">
        <f t="shared" si="4"/>
        <v>KUFU-800</v>
      </c>
      <c r="AD172" s="79" t="s">
        <v>16</v>
      </c>
      <c r="AE172" s="79">
        <v>800</v>
      </c>
      <c r="AF172" s="79">
        <f t="shared" si="5"/>
        <v>80</v>
      </c>
      <c r="AG172" s="79" t="s">
        <v>523</v>
      </c>
      <c r="AH172" s="79" t="s">
        <v>14</v>
      </c>
      <c r="AI172" s="79">
        <v>28</v>
      </c>
    </row>
    <row r="173" spans="29:35" x14ac:dyDescent="0.25">
      <c r="AC173" s="43" t="str">
        <f t="shared" si="4"/>
        <v>KUFU-810</v>
      </c>
      <c r="AD173" s="79" t="s">
        <v>16</v>
      </c>
      <c r="AE173" s="79">
        <v>810</v>
      </c>
      <c r="AF173" s="79">
        <f t="shared" si="5"/>
        <v>81</v>
      </c>
      <c r="AG173" s="79" t="s">
        <v>523</v>
      </c>
      <c r="AH173" s="79" t="s">
        <v>14</v>
      </c>
      <c r="AI173" s="79">
        <v>28</v>
      </c>
    </row>
    <row r="174" spans="29:35" x14ac:dyDescent="0.25">
      <c r="AC174" s="43" t="str">
        <f t="shared" si="4"/>
        <v>KUFU-820</v>
      </c>
      <c r="AD174" s="79" t="s">
        <v>16</v>
      </c>
      <c r="AE174" s="79">
        <v>820</v>
      </c>
      <c r="AF174" s="79">
        <f t="shared" si="5"/>
        <v>82</v>
      </c>
      <c r="AG174" s="79" t="s">
        <v>523</v>
      </c>
      <c r="AH174" s="79" t="s">
        <v>14</v>
      </c>
      <c r="AI174" s="79">
        <v>28</v>
      </c>
    </row>
    <row r="175" spans="29:35" x14ac:dyDescent="0.25">
      <c r="AC175" s="43" t="str">
        <f t="shared" si="4"/>
        <v>KUFU-830</v>
      </c>
      <c r="AD175" s="79" t="s">
        <v>16</v>
      </c>
      <c r="AE175" s="79">
        <v>830</v>
      </c>
      <c r="AF175" s="79">
        <f t="shared" si="5"/>
        <v>83</v>
      </c>
      <c r="AG175" s="79" t="s">
        <v>523</v>
      </c>
      <c r="AH175" s="79" t="s">
        <v>14</v>
      </c>
      <c r="AI175" s="79">
        <v>28</v>
      </c>
    </row>
    <row r="176" spans="29:35" x14ac:dyDescent="0.25">
      <c r="AC176" s="43" t="str">
        <f t="shared" si="4"/>
        <v>KUFU-840</v>
      </c>
      <c r="AD176" s="79" t="s">
        <v>16</v>
      </c>
      <c r="AE176" s="79">
        <v>840</v>
      </c>
      <c r="AF176" s="79">
        <f t="shared" si="5"/>
        <v>84</v>
      </c>
      <c r="AG176" s="79" t="s">
        <v>523</v>
      </c>
      <c r="AH176" s="79" t="s">
        <v>14</v>
      </c>
      <c r="AI176" s="79">
        <v>28</v>
      </c>
    </row>
    <row r="177" spans="29:35" x14ac:dyDescent="0.25">
      <c r="AC177" s="43" t="str">
        <f t="shared" si="4"/>
        <v>KUFU-850</v>
      </c>
      <c r="AD177" s="79" t="s">
        <v>16</v>
      </c>
      <c r="AE177" s="79">
        <v>850</v>
      </c>
      <c r="AF177" s="79">
        <f t="shared" si="5"/>
        <v>85</v>
      </c>
      <c r="AG177" s="79" t="s">
        <v>523</v>
      </c>
      <c r="AH177" s="79" t="s">
        <v>14</v>
      </c>
      <c r="AI177" s="79">
        <v>28</v>
      </c>
    </row>
    <row r="178" spans="29:35" x14ac:dyDescent="0.25">
      <c r="AC178" s="43" t="str">
        <f t="shared" ref="AC178:AC202" si="6">CONCATENATE("KUFU","-",AE178)</f>
        <v>KUFU-860</v>
      </c>
      <c r="AD178" s="79" t="s">
        <v>16</v>
      </c>
      <c r="AE178" s="79">
        <v>860</v>
      </c>
      <c r="AF178" s="79">
        <f t="shared" ref="AF178:AF202" si="7">AE178/10</f>
        <v>86</v>
      </c>
      <c r="AG178" s="79" t="s">
        <v>523</v>
      </c>
      <c r="AH178" s="79" t="s">
        <v>14</v>
      </c>
      <c r="AI178" s="79">
        <v>28</v>
      </c>
    </row>
    <row r="179" spans="29:35" x14ac:dyDescent="0.25">
      <c r="AC179" s="43" t="str">
        <f t="shared" si="6"/>
        <v>KUFU-870</v>
      </c>
      <c r="AD179" s="79" t="s">
        <v>16</v>
      </c>
      <c r="AE179" s="79">
        <v>870</v>
      </c>
      <c r="AF179" s="79">
        <f t="shared" si="7"/>
        <v>87</v>
      </c>
      <c r="AG179" s="79" t="s">
        <v>523</v>
      </c>
      <c r="AH179" s="79" t="s">
        <v>14</v>
      </c>
      <c r="AI179" s="79">
        <v>28</v>
      </c>
    </row>
    <row r="180" spans="29:35" x14ac:dyDescent="0.25">
      <c r="AC180" s="43" t="str">
        <f t="shared" si="6"/>
        <v>KUFU-880</v>
      </c>
      <c r="AD180" s="79" t="s">
        <v>16</v>
      </c>
      <c r="AE180" s="79">
        <v>880</v>
      </c>
      <c r="AF180" s="79">
        <f t="shared" si="7"/>
        <v>88</v>
      </c>
      <c r="AG180" s="79" t="s">
        <v>523</v>
      </c>
      <c r="AH180" s="79" t="s">
        <v>14</v>
      </c>
      <c r="AI180" s="79">
        <v>28</v>
      </c>
    </row>
    <row r="181" spans="29:35" x14ac:dyDescent="0.25">
      <c r="AC181" s="43" t="str">
        <f t="shared" si="6"/>
        <v>KUFU-890</v>
      </c>
      <c r="AD181" s="79" t="s">
        <v>16</v>
      </c>
      <c r="AE181" s="79">
        <v>890</v>
      </c>
      <c r="AF181" s="79">
        <f t="shared" si="7"/>
        <v>89</v>
      </c>
      <c r="AG181" s="79" t="s">
        <v>523</v>
      </c>
      <c r="AH181" s="79" t="s">
        <v>14</v>
      </c>
      <c r="AI181" s="79">
        <v>28</v>
      </c>
    </row>
    <row r="182" spans="29:35" x14ac:dyDescent="0.25">
      <c r="AC182" s="43" t="str">
        <f t="shared" si="6"/>
        <v>KUFU-900</v>
      </c>
      <c r="AD182" s="79" t="s">
        <v>16</v>
      </c>
      <c r="AE182" s="79">
        <v>900</v>
      </c>
      <c r="AF182" s="79">
        <f t="shared" si="7"/>
        <v>90</v>
      </c>
      <c r="AG182" s="79" t="s">
        <v>523</v>
      </c>
      <c r="AH182" s="79" t="s">
        <v>14</v>
      </c>
      <c r="AI182" s="79">
        <v>28</v>
      </c>
    </row>
    <row r="183" spans="29:35" x14ac:dyDescent="0.25">
      <c r="AC183" s="43" t="str">
        <f t="shared" si="6"/>
        <v>KUFU-910</v>
      </c>
      <c r="AD183" s="79" t="s">
        <v>16</v>
      </c>
      <c r="AE183" s="79">
        <v>910</v>
      </c>
      <c r="AF183" s="79">
        <f t="shared" si="7"/>
        <v>91</v>
      </c>
      <c r="AG183" s="79" t="s">
        <v>523</v>
      </c>
      <c r="AH183" s="79" t="s">
        <v>14</v>
      </c>
      <c r="AI183" s="79">
        <v>28</v>
      </c>
    </row>
    <row r="184" spans="29:35" x14ac:dyDescent="0.25">
      <c r="AC184" s="43" t="str">
        <f t="shared" si="6"/>
        <v>KUFU-920</v>
      </c>
      <c r="AD184" s="79" t="s">
        <v>16</v>
      </c>
      <c r="AE184" s="79">
        <v>920</v>
      </c>
      <c r="AF184" s="79">
        <f t="shared" si="7"/>
        <v>92</v>
      </c>
      <c r="AG184" s="79" t="s">
        <v>523</v>
      </c>
      <c r="AH184" s="79" t="s">
        <v>14</v>
      </c>
      <c r="AI184" s="79">
        <v>28</v>
      </c>
    </row>
    <row r="185" spans="29:35" x14ac:dyDescent="0.25">
      <c r="AC185" s="43" t="str">
        <f t="shared" si="6"/>
        <v>KUFU-930</v>
      </c>
      <c r="AD185" s="79" t="s">
        <v>16</v>
      </c>
      <c r="AE185" s="79">
        <v>930</v>
      </c>
      <c r="AF185" s="79">
        <f t="shared" si="7"/>
        <v>93</v>
      </c>
      <c r="AG185" s="79" t="s">
        <v>523</v>
      </c>
      <c r="AH185" s="79" t="s">
        <v>14</v>
      </c>
      <c r="AI185" s="79">
        <v>28</v>
      </c>
    </row>
    <row r="186" spans="29:35" x14ac:dyDescent="0.25">
      <c r="AC186" s="43" t="str">
        <f t="shared" si="6"/>
        <v>KUFU-940</v>
      </c>
      <c r="AD186" s="79" t="s">
        <v>16</v>
      </c>
      <c r="AE186" s="79">
        <v>940</v>
      </c>
      <c r="AF186" s="79">
        <f t="shared" si="7"/>
        <v>94</v>
      </c>
      <c r="AG186" s="79" t="s">
        <v>523</v>
      </c>
      <c r="AH186" s="79" t="s">
        <v>14</v>
      </c>
      <c r="AI186" s="79">
        <v>28</v>
      </c>
    </row>
    <row r="187" spans="29:35" x14ac:dyDescent="0.25">
      <c r="AC187" s="43" t="str">
        <f t="shared" si="6"/>
        <v>KUFU-950</v>
      </c>
      <c r="AD187" s="79" t="s">
        <v>16</v>
      </c>
      <c r="AE187" s="79">
        <v>950</v>
      </c>
      <c r="AF187" s="79">
        <f t="shared" si="7"/>
        <v>95</v>
      </c>
      <c r="AG187" s="79" t="s">
        <v>523</v>
      </c>
      <c r="AH187" s="79" t="s">
        <v>14</v>
      </c>
      <c r="AI187" s="79">
        <v>28</v>
      </c>
    </row>
    <row r="188" spans="29:35" x14ac:dyDescent="0.25">
      <c r="AC188" s="43" t="str">
        <f t="shared" si="6"/>
        <v>KUFU-960</v>
      </c>
      <c r="AD188" s="79" t="s">
        <v>16</v>
      </c>
      <c r="AE188" s="79">
        <v>960</v>
      </c>
      <c r="AF188" s="79">
        <f t="shared" si="7"/>
        <v>96</v>
      </c>
      <c r="AG188" s="79" t="s">
        <v>523</v>
      </c>
      <c r="AH188" s="79" t="s">
        <v>14</v>
      </c>
      <c r="AI188" s="79">
        <v>28</v>
      </c>
    </row>
    <row r="189" spans="29:35" x14ac:dyDescent="0.25">
      <c r="AC189" s="43" t="str">
        <f t="shared" si="6"/>
        <v>KUFU-970</v>
      </c>
      <c r="AD189" s="79" t="s">
        <v>16</v>
      </c>
      <c r="AE189" s="79">
        <v>970</v>
      </c>
      <c r="AF189" s="79">
        <f t="shared" si="7"/>
        <v>97</v>
      </c>
      <c r="AG189" s="79" t="s">
        <v>523</v>
      </c>
      <c r="AH189" s="79" t="s">
        <v>14</v>
      </c>
      <c r="AI189" s="79">
        <v>28</v>
      </c>
    </row>
    <row r="190" spans="29:35" x14ac:dyDescent="0.25">
      <c r="AC190" s="43" t="str">
        <f t="shared" si="6"/>
        <v>KUFU-980</v>
      </c>
      <c r="AD190" s="79" t="s">
        <v>16</v>
      </c>
      <c r="AE190" s="79">
        <v>980</v>
      </c>
      <c r="AF190" s="79">
        <f t="shared" si="7"/>
        <v>98</v>
      </c>
      <c r="AG190" s="79" t="s">
        <v>523</v>
      </c>
      <c r="AH190" s="79" t="s">
        <v>14</v>
      </c>
      <c r="AI190" s="79">
        <v>28</v>
      </c>
    </row>
    <row r="191" spans="29:35" x14ac:dyDescent="0.25">
      <c r="AC191" s="43" t="str">
        <f t="shared" si="6"/>
        <v>KUFU-990</v>
      </c>
      <c r="AD191" s="79" t="s">
        <v>16</v>
      </c>
      <c r="AE191" s="79">
        <v>990</v>
      </c>
      <c r="AF191" s="79">
        <f t="shared" si="7"/>
        <v>99</v>
      </c>
      <c r="AG191" s="79" t="s">
        <v>523</v>
      </c>
      <c r="AH191" s="79" t="s">
        <v>14</v>
      </c>
      <c r="AI191" s="79">
        <v>28</v>
      </c>
    </row>
    <row r="192" spans="29:35" x14ac:dyDescent="0.25">
      <c r="AC192" s="43" t="str">
        <f t="shared" si="6"/>
        <v>KUFU-1000</v>
      </c>
      <c r="AD192" s="79" t="s">
        <v>16</v>
      </c>
      <c r="AE192" s="79">
        <v>1000</v>
      </c>
      <c r="AF192" s="79">
        <f t="shared" si="7"/>
        <v>100</v>
      </c>
      <c r="AG192" s="79" t="s">
        <v>523</v>
      </c>
      <c r="AH192" s="79" t="s">
        <v>14</v>
      </c>
      <c r="AI192" s="79">
        <v>28</v>
      </c>
    </row>
    <row r="193" spans="29:35" x14ac:dyDescent="0.25">
      <c r="AC193" s="43" t="str">
        <f t="shared" si="6"/>
        <v>KUFU-1010</v>
      </c>
      <c r="AD193" s="79" t="s">
        <v>16</v>
      </c>
      <c r="AE193" s="79">
        <v>1010</v>
      </c>
      <c r="AF193" s="79">
        <f t="shared" si="7"/>
        <v>101</v>
      </c>
      <c r="AG193" s="79" t="s">
        <v>523</v>
      </c>
      <c r="AH193" s="79" t="s">
        <v>14</v>
      </c>
      <c r="AI193" s="79">
        <v>28</v>
      </c>
    </row>
    <row r="194" spans="29:35" x14ac:dyDescent="0.25">
      <c r="AC194" s="43" t="str">
        <f t="shared" si="6"/>
        <v>KUFU-1020</v>
      </c>
      <c r="AD194" s="79" t="s">
        <v>16</v>
      </c>
      <c r="AE194" s="79">
        <v>1020</v>
      </c>
      <c r="AF194" s="79">
        <f t="shared" si="7"/>
        <v>102</v>
      </c>
      <c r="AG194" s="79" t="s">
        <v>523</v>
      </c>
      <c r="AH194" s="79" t="s">
        <v>14</v>
      </c>
      <c r="AI194" s="79">
        <v>28</v>
      </c>
    </row>
    <row r="195" spans="29:35" x14ac:dyDescent="0.25">
      <c r="AC195" s="43" t="str">
        <f t="shared" si="6"/>
        <v>KUFU-1030</v>
      </c>
      <c r="AD195" s="79" t="s">
        <v>16</v>
      </c>
      <c r="AE195" s="79">
        <v>1030</v>
      </c>
      <c r="AF195" s="79">
        <f t="shared" si="7"/>
        <v>103</v>
      </c>
      <c r="AG195" s="79" t="s">
        <v>523</v>
      </c>
      <c r="AH195" s="79" t="s">
        <v>14</v>
      </c>
      <c r="AI195" s="79">
        <v>28</v>
      </c>
    </row>
    <row r="196" spans="29:35" x14ac:dyDescent="0.25">
      <c r="AC196" s="43" t="str">
        <f t="shared" si="6"/>
        <v>KUFU-1040</v>
      </c>
      <c r="AD196" s="79" t="s">
        <v>16</v>
      </c>
      <c r="AE196" s="79">
        <v>1040</v>
      </c>
      <c r="AF196" s="79">
        <f t="shared" si="7"/>
        <v>104</v>
      </c>
      <c r="AG196" s="79" t="s">
        <v>523</v>
      </c>
      <c r="AH196" s="79" t="s">
        <v>14</v>
      </c>
      <c r="AI196" s="79">
        <v>28</v>
      </c>
    </row>
    <row r="197" spans="29:35" x14ac:dyDescent="0.25">
      <c r="AC197" s="43" t="str">
        <f t="shared" si="6"/>
        <v>KUFU-1050</v>
      </c>
      <c r="AD197" s="79" t="s">
        <v>16</v>
      </c>
      <c r="AE197" s="79">
        <v>1050</v>
      </c>
      <c r="AF197" s="79">
        <f t="shared" si="7"/>
        <v>105</v>
      </c>
      <c r="AG197" s="79" t="s">
        <v>523</v>
      </c>
      <c r="AH197" s="79" t="s">
        <v>14</v>
      </c>
      <c r="AI197" s="79">
        <v>28</v>
      </c>
    </row>
    <row r="198" spans="29:35" x14ac:dyDescent="0.25">
      <c r="AC198" s="43" t="str">
        <f t="shared" si="6"/>
        <v>KUFU-1060</v>
      </c>
      <c r="AD198" s="79" t="s">
        <v>16</v>
      </c>
      <c r="AE198" s="79">
        <v>1060</v>
      </c>
      <c r="AF198" s="79">
        <f t="shared" si="7"/>
        <v>106</v>
      </c>
      <c r="AG198" s="79" t="s">
        <v>523</v>
      </c>
      <c r="AH198" s="79" t="s">
        <v>14</v>
      </c>
      <c r="AI198" s="79">
        <v>28</v>
      </c>
    </row>
    <row r="199" spans="29:35" x14ac:dyDescent="0.25">
      <c r="AC199" s="43" t="str">
        <f t="shared" si="6"/>
        <v>KUFU-1070</v>
      </c>
      <c r="AD199" s="79" t="s">
        <v>16</v>
      </c>
      <c r="AE199" s="79">
        <v>1070</v>
      </c>
      <c r="AF199" s="79">
        <f t="shared" si="7"/>
        <v>107</v>
      </c>
      <c r="AG199" s="79" t="s">
        <v>523</v>
      </c>
      <c r="AH199" s="79" t="s">
        <v>14</v>
      </c>
      <c r="AI199" s="79">
        <v>28</v>
      </c>
    </row>
    <row r="200" spans="29:35" x14ac:dyDescent="0.25">
      <c r="AC200" s="43" t="str">
        <f t="shared" si="6"/>
        <v>KUFU-1080</v>
      </c>
      <c r="AD200" s="79" t="s">
        <v>16</v>
      </c>
      <c r="AE200" s="79">
        <v>1080</v>
      </c>
      <c r="AF200" s="79">
        <f t="shared" si="7"/>
        <v>108</v>
      </c>
      <c r="AG200" s="79" t="s">
        <v>523</v>
      </c>
      <c r="AH200" s="79" t="s">
        <v>14</v>
      </c>
      <c r="AI200" s="79">
        <v>28</v>
      </c>
    </row>
    <row r="201" spans="29:35" x14ac:dyDescent="0.25">
      <c r="AC201" s="43" t="str">
        <f t="shared" si="6"/>
        <v>KUFU-1090</v>
      </c>
      <c r="AD201" s="79" t="s">
        <v>16</v>
      </c>
      <c r="AE201" s="79">
        <v>1090</v>
      </c>
      <c r="AF201" s="79">
        <f t="shared" si="7"/>
        <v>109</v>
      </c>
      <c r="AG201" s="79" t="s">
        <v>523</v>
      </c>
      <c r="AH201" s="79" t="s">
        <v>14</v>
      </c>
      <c r="AI201" s="79">
        <v>28</v>
      </c>
    </row>
    <row r="202" spans="29:35" ht="15.75" thickBot="1" x14ac:dyDescent="0.3">
      <c r="AC202" s="82" t="str">
        <f t="shared" si="6"/>
        <v>KUFU-1100</v>
      </c>
      <c r="AD202" s="83" t="s">
        <v>16</v>
      </c>
      <c r="AE202" s="83">
        <v>1100</v>
      </c>
      <c r="AF202" s="83">
        <f t="shared" si="7"/>
        <v>110</v>
      </c>
      <c r="AG202" s="83" t="s">
        <v>523</v>
      </c>
      <c r="AH202" s="83" t="s">
        <v>14</v>
      </c>
      <c r="AI202" s="83">
        <v>28</v>
      </c>
    </row>
    <row r="203" spans="29:35" x14ac:dyDescent="0.25">
      <c r="AC203" s="77" t="str">
        <f>CONCATENATE("SUNO-mini","-",AE203)</f>
        <v>SUNO-mini-40</v>
      </c>
      <c r="AD203" s="84" t="s">
        <v>16</v>
      </c>
      <c r="AE203" s="84">
        <v>40</v>
      </c>
      <c r="AF203" s="84">
        <f>AE203/10</f>
        <v>4</v>
      </c>
      <c r="AG203" s="84" t="s">
        <v>522</v>
      </c>
      <c r="AH203" s="84" t="s">
        <v>234</v>
      </c>
      <c r="AI203" s="84">
        <v>0</v>
      </c>
    </row>
    <row r="204" spans="29:35" x14ac:dyDescent="0.25">
      <c r="AC204" s="43" t="str">
        <f t="shared" ref="AC204:AC205" si="8">CONCATENATE("SUNO-mini","-",AE204)</f>
        <v>SUNO-mini-50</v>
      </c>
      <c r="AD204" s="79" t="s">
        <v>16</v>
      </c>
      <c r="AE204" s="79">
        <v>50</v>
      </c>
      <c r="AF204" s="79">
        <f t="shared" ref="AF204:AF205" si="9">AE204/10</f>
        <v>5</v>
      </c>
      <c r="AG204" s="79" t="s">
        <v>522</v>
      </c>
      <c r="AH204" s="79" t="s">
        <v>234</v>
      </c>
      <c r="AI204" s="79">
        <v>0</v>
      </c>
    </row>
    <row r="205" spans="29:35" ht="15.75" thickBot="1" x14ac:dyDescent="0.3">
      <c r="AC205" s="82" t="str">
        <f t="shared" si="8"/>
        <v>SUNO-mini-60</v>
      </c>
      <c r="AD205" s="83" t="s">
        <v>16</v>
      </c>
      <c r="AE205" s="83">
        <v>60</v>
      </c>
      <c r="AF205" s="83">
        <f t="shared" si="9"/>
        <v>6</v>
      </c>
      <c r="AG205" s="83" t="s">
        <v>522</v>
      </c>
      <c r="AH205" s="83" t="s">
        <v>234</v>
      </c>
      <c r="AI205" s="83">
        <v>0</v>
      </c>
    </row>
    <row r="206" spans="29:35" x14ac:dyDescent="0.25">
      <c r="AC206" s="77" t="str">
        <f>CONCATENATE("KUFU-mini","-",AE206)</f>
        <v>KUFU-mini-20</v>
      </c>
      <c r="AD206" s="84" t="s">
        <v>16</v>
      </c>
      <c r="AE206" s="84">
        <v>20</v>
      </c>
      <c r="AF206" s="84">
        <f>AE206/10</f>
        <v>2</v>
      </c>
      <c r="AG206" s="84" t="s">
        <v>523</v>
      </c>
      <c r="AH206" s="84" t="s">
        <v>15</v>
      </c>
      <c r="AI206" s="84">
        <v>40</v>
      </c>
    </row>
    <row r="207" spans="29:35" x14ac:dyDescent="0.25">
      <c r="AC207" s="43" t="str">
        <f t="shared" ref="AC207:AC212" si="10">CONCATENATE("KUFU-mini","-",AE207)</f>
        <v>KUFU-mini-25</v>
      </c>
      <c r="AD207" s="79" t="s">
        <v>16</v>
      </c>
      <c r="AE207" s="79">
        <v>25</v>
      </c>
      <c r="AF207" s="79">
        <f t="shared" ref="AF207:AF270" si="11">AE207/10</f>
        <v>2.5</v>
      </c>
      <c r="AG207" s="79" t="s">
        <v>523</v>
      </c>
      <c r="AH207" s="79" t="s">
        <v>15</v>
      </c>
      <c r="AI207" s="79">
        <v>40</v>
      </c>
    </row>
    <row r="208" spans="29:35" x14ac:dyDescent="0.25">
      <c r="AC208" s="43" t="str">
        <f t="shared" si="10"/>
        <v>KUFU-mini-30</v>
      </c>
      <c r="AD208" s="79" t="s">
        <v>16</v>
      </c>
      <c r="AE208" s="79">
        <v>30</v>
      </c>
      <c r="AF208" s="79">
        <f t="shared" si="11"/>
        <v>3</v>
      </c>
      <c r="AG208" s="79" t="s">
        <v>523</v>
      </c>
      <c r="AH208" s="79" t="s">
        <v>15</v>
      </c>
      <c r="AI208" s="79">
        <v>40</v>
      </c>
    </row>
    <row r="209" spans="29:35" x14ac:dyDescent="0.25">
      <c r="AC209" s="43" t="str">
        <f t="shared" si="10"/>
        <v>KUFU-mini-35</v>
      </c>
      <c r="AD209" s="79" t="s">
        <v>16</v>
      </c>
      <c r="AE209" s="79">
        <v>35</v>
      </c>
      <c r="AF209" s="79">
        <f t="shared" si="11"/>
        <v>3.5</v>
      </c>
      <c r="AG209" s="79" t="s">
        <v>523</v>
      </c>
      <c r="AH209" s="79" t="s">
        <v>15</v>
      </c>
      <c r="AI209" s="79">
        <v>40</v>
      </c>
    </row>
    <row r="210" spans="29:35" x14ac:dyDescent="0.25">
      <c r="AC210" s="43" t="str">
        <f t="shared" si="10"/>
        <v>KUFU-mini-40</v>
      </c>
      <c r="AD210" s="79" t="s">
        <v>16</v>
      </c>
      <c r="AE210" s="79">
        <v>40</v>
      </c>
      <c r="AF210" s="79">
        <f t="shared" si="11"/>
        <v>4</v>
      </c>
      <c r="AG210" s="79" t="s">
        <v>523</v>
      </c>
      <c r="AH210" s="79" t="s">
        <v>15</v>
      </c>
      <c r="AI210" s="79">
        <v>40</v>
      </c>
    </row>
    <row r="211" spans="29:35" x14ac:dyDescent="0.25">
      <c r="AC211" s="43" t="str">
        <f t="shared" si="10"/>
        <v>KUFU-mini-50</v>
      </c>
      <c r="AD211" s="79" t="s">
        <v>16</v>
      </c>
      <c r="AE211" s="79">
        <v>50</v>
      </c>
      <c r="AF211" s="79">
        <f t="shared" si="11"/>
        <v>5</v>
      </c>
      <c r="AG211" s="79" t="s">
        <v>523</v>
      </c>
      <c r="AH211" s="79" t="s">
        <v>15</v>
      </c>
      <c r="AI211" s="79">
        <v>40</v>
      </c>
    </row>
    <row r="212" spans="29:35" ht="15.75" thickBot="1" x14ac:dyDescent="0.3">
      <c r="AC212" s="82" t="str">
        <f t="shared" si="10"/>
        <v>KUFU-mini-60</v>
      </c>
      <c r="AD212" s="83" t="s">
        <v>16</v>
      </c>
      <c r="AE212" s="83">
        <v>60</v>
      </c>
      <c r="AF212" s="83">
        <f t="shared" si="11"/>
        <v>6</v>
      </c>
      <c r="AG212" s="83" t="s">
        <v>523</v>
      </c>
      <c r="AH212" s="83" t="s">
        <v>15</v>
      </c>
      <c r="AI212" s="83">
        <v>40</v>
      </c>
    </row>
    <row r="213" spans="29:35" x14ac:dyDescent="0.25">
      <c r="AC213" s="77" t="str">
        <f>CONCATENATE("STÜBÜ-",AE213)</f>
        <v>STÜBÜ-100</v>
      </c>
      <c r="AD213" s="84" t="s">
        <v>16</v>
      </c>
      <c r="AE213" s="84">
        <v>100</v>
      </c>
      <c r="AF213" s="84">
        <f t="shared" si="11"/>
        <v>10</v>
      </c>
      <c r="AG213" s="84" t="s">
        <v>523</v>
      </c>
      <c r="AH213" s="84" t="s">
        <v>234</v>
      </c>
      <c r="AI213" s="84">
        <v>0</v>
      </c>
    </row>
    <row r="214" spans="29:35" x14ac:dyDescent="0.25">
      <c r="AC214" s="43" t="str">
        <f t="shared" ref="AC214:AC277" si="12">CONCATENATE("STÜBÜ-",AE214)</f>
        <v>STÜBÜ-110</v>
      </c>
      <c r="AD214" s="79" t="s">
        <v>16</v>
      </c>
      <c r="AE214" s="79">
        <v>110</v>
      </c>
      <c r="AF214" s="79">
        <f t="shared" si="11"/>
        <v>11</v>
      </c>
      <c r="AG214" s="79" t="s">
        <v>523</v>
      </c>
      <c r="AH214" s="79" t="s">
        <v>234</v>
      </c>
      <c r="AI214" s="79">
        <v>0</v>
      </c>
    </row>
    <row r="215" spans="29:35" x14ac:dyDescent="0.25">
      <c r="AC215" s="43" t="str">
        <f t="shared" si="12"/>
        <v>STÜBÜ-120</v>
      </c>
      <c r="AD215" s="79" t="s">
        <v>16</v>
      </c>
      <c r="AE215" s="79">
        <v>120</v>
      </c>
      <c r="AF215" s="79">
        <f t="shared" si="11"/>
        <v>12</v>
      </c>
      <c r="AG215" s="79" t="s">
        <v>523</v>
      </c>
      <c r="AH215" s="79" t="s">
        <v>234</v>
      </c>
      <c r="AI215" s="79">
        <v>0</v>
      </c>
    </row>
    <row r="216" spans="29:35" x14ac:dyDescent="0.25">
      <c r="AC216" s="43" t="str">
        <f t="shared" si="12"/>
        <v>STÜBÜ-130</v>
      </c>
      <c r="AD216" s="79" t="s">
        <v>16</v>
      </c>
      <c r="AE216" s="79">
        <v>130</v>
      </c>
      <c r="AF216" s="79">
        <f t="shared" si="11"/>
        <v>13</v>
      </c>
      <c r="AG216" s="79" t="s">
        <v>523</v>
      </c>
      <c r="AH216" s="79" t="s">
        <v>234</v>
      </c>
      <c r="AI216" s="79">
        <v>0</v>
      </c>
    </row>
    <row r="217" spans="29:35" x14ac:dyDescent="0.25">
      <c r="AC217" s="43" t="str">
        <f t="shared" si="12"/>
        <v>STÜBÜ-140</v>
      </c>
      <c r="AD217" s="79" t="s">
        <v>16</v>
      </c>
      <c r="AE217" s="79">
        <v>140</v>
      </c>
      <c r="AF217" s="79">
        <f t="shared" si="11"/>
        <v>14</v>
      </c>
      <c r="AG217" s="79" t="s">
        <v>523</v>
      </c>
      <c r="AH217" s="79" t="s">
        <v>234</v>
      </c>
      <c r="AI217" s="79">
        <v>0</v>
      </c>
    </row>
    <row r="218" spans="29:35" x14ac:dyDescent="0.25">
      <c r="AC218" s="43" t="str">
        <f t="shared" si="12"/>
        <v>STÜBÜ-150</v>
      </c>
      <c r="AD218" s="79" t="s">
        <v>16</v>
      </c>
      <c r="AE218" s="79">
        <v>150</v>
      </c>
      <c r="AF218" s="79">
        <f t="shared" si="11"/>
        <v>15</v>
      </c>
      <c r="AG218" s="79" t="s">
        <v>523</v>
      </c>
      <c r="AH218" s="79" t="s">
        <v>234</v>
      </c>
      <c r="AI218" s="79">
        <v>0</v>
      </c>
    </row>
    <row r="219" spans="29:35" x14ac:dyDescent="0.25">
      <c r="AC219" s="43" t="str">
        <f t="shared" si="12"/>
        <v>STÜBÜ-160</v>
      </c>
      <c r="AD219" s="79" t="s">
        <v>16</v>
      </c>
      <c r="AE219" s="79">
        <v>160</v>
      </c>
      <c r="AF219" s="79">
        <f t="shared" si="11"/>
        <v>16</v>
      </c>
      <c r="AG219" s="79" t="s">
        <v>523</v>
      </c>
      <c r="AH219" s="79" t="s">
        <v>234</v>
      </c>
      <c r="AI219" s="79">
        <v>0</v>
      </c>
    </row>
    <row r="220" spans="29:35" x14ac:dyDescent="0.25">
      <c r="AC220" s="43" t="str">
        <f t="shared" si="12"/>
        <v>STÜBÜ-170</v>
      </c>
      <c r="AD220" s="79" t="s">
        <v>16</v>
      </c>
      <c r="AE220" s="79">
        <v>170</v>
      </c>
      <c r="AF220" s="79">
        <f t="shared" si="11"/>
        <v>17</v>
      </c>
      <c r="AG220" s="79" t="s">
        <v>523</v>
      </c>
      <c r="AH220" s="79" t="s">
        <v>234</v>
      </c>
      <c r="AI220" s="79">
        <v>0</v>
      </c>
    </row>
    <row r="221" spans="29:35" x14ac:dyDescent="0.25">
      <c r="AC221" s="43" t="str">
        <f t="shared" si="12"/>
        <v>STÜBÜ-180</v>
      </c>
      <c r="AD221" s="79" t="s">
        <v>16</v>
      </c>
      <c r="AE221" s="79">
        <v>180</v>
      </c>
      <c r="AF221" s="79">
        <f t="shared" si="11"/>
        <v>18</v>
      </c>
      <c r="AG221" s="79" t="s">
        <v>523</v>
      </c>
      <c r="AH221" s="79" t="s">
        <v>234</v>
      </c>
      <c r="AI221" s="79">
        <v>0</v>
      </c>
    </row>
    <row r="222" spans="29:35" x14ac:dyDescent="0.25">
      <c r="AC222" s="43" t="str">
        <f t="shared" si="12"/>
        <v>STÜBÜ-190</v>
      </c>
      <c r="AD222" s="79" t="s">
        <v>16</v>
      </c>
      <c r="AE222" s="79">
        <v>190</v>
      </c>
      <c r="AF222" s="79">
        <f t="shared" si="11"/>
        <v>19</v>
      </c>
      <c r="AG222" s="79" t="s">
        <v>523</v>
      </c>
      <c r="AH222" s="79" t="s">
        <v>234</v>
      </c>
      <c r="AI222" s="79">
        <v>0</v>
      </c>
    </row>
    <row r="223" spans="29:35" x14ac:dyDescent="0.25">
      <c r="AC223" s="43" t="str">
        <f t="shared" si="12"/>
        <v>STÜBÜ-200</v>
      </c>
      <c r="AD223" s="79" t="s">
        <v>16</v>
      </c>
      <c r="AE223" s="79">
        <v>200</v>
      </c>
      <c r="AF223" s="79">
        <f t="shared" si="11"/>
        <v>20</v>
      </c>
      <c r="AG223" s="79" t="s">
        <v>523</v>
      </c>
      <c r="AH223" s="79" t="s">
        <v>234</v>
      </c>
      <c r="AI223" s="79">
        <v>0</v>
      </c>
    </row>
    <row r="224" spans="29:35" x14ac:dyDescent="0.25">
      <c r="AC224" s="43" t="str">
        <f t="shared" si="12"/>
        <v>STÜBÜ-210</v>
      </c>
      <c r="AD224" s="79" t="s">
        <v>16</v>
      </c>
      <c r="AE224" s="79">
        <v>210</v>
      </c>
      <c r="AF224" s="79">
        <f t="shared" si="11"/>
        <v>21</v>
      </c>
      <c r="AG224" s="79" t="s">
        <v>523</v>
      </c>
      <c r="AH224" s="79" t="s">
        <v>234</v>
      </c>
      <c r="AI224" s="79">
        <v>0</v>
      </c>
    </row>
    <row r="225" spans="29:35" x14ac:dyDescent="0.25">
      <c r="AC225" s="43" t="str">
        <f t="shared" si="12"/>
        <v>STÜBÜ-220</v>
      </c>
      <c r="AD225" s="79" t="s">
        <v>16</v>
      </c>
      <c r="AE225" s="79">
        <v>220</v>
      </c>
      <c r="AF225" s="79">
        <f t="shared" si="11"/>
        <v>22</v>
      </c>
      <c r="AG225" s="79" t="s">
        <v>523</v>
      </c>
      <c r="AH225" s="79" t="s">
        <v>234</v>
      </c>
      <c r="AI225" s="79">
        <v>0</v>
      </c>
    </row>
    <row r="226" spans="29:35" x14ac:dyDescent="0.25">
      <c r="AC226" s="43" t="str">
        <f t="shared" si="12"/>
        <v>STÜBÜ-230</v>
      </c>
      <c r="AD226" s="79" t="s">
        <v>16</v>
      </c>
      <c r="AE226" s="79">
        <v>230</v>
      </c>
      <c r="AF226" s="79">
        <f t="shared" si="11"/>
        <v>23</v>
      </c>
      <c r="AG226" s="79" t="s">
        <v>523</v>
      </c>
      <c r="AH226" s="79" t="s">
        <v>234</v>
      </c>
      <c r="AI226" s="79">
        <v>0</v>
      </c>
    </row>
    <row r="227" spans="29:35" x14ac:dyDescent="0.25">
      <c r="AC227" s="43" t="str">
        <f t="shared" si="12"/>
        <v>STÜBÜ-240</v>
      </c>
      <c r="AD227" s="79" t="s">
        <v>16</v>
      </c>
      <c r="AE227" s="79">
        <v>240</v>
      </c>
      <c r="AF227" s="79">
        <f t="shared" si="11"/>
        <v>24</v>
      </c>
      <c r="AG227" s="79" t="s">
        <v>523</v>
      </c>
      <c r="AH227" s="79" t="s">
        <v>234</v>
      </c>
      <c r="AI227" s="79">
        <v>0</v>
      </c>
    </row>
    <row r="228" spans="29:35" x14ac:dyDescent="0.25">
      <c r="AC228" s="43" t="str">
        <f t="shared" si="12"/>
        <v>STÜBÜ-250</v>
      </c>
      <c r="AD228" s="79" t="s">
        <v>16</v>
      </c>
      <c r="AE228" s="79">
        <v>250</v>
      </c>
      <c r="AF228" s="79">
        <f t="shared" si="11"/>
        <v>25</v>
      </c>
      <c r="AG228" s="79" t="s">
        <v>523</v>
      </c>
      <c r="AH228" s="79" t="s">
        <v>234</v>
      </c>
      <c r="AI228" s="79">
        <v>0</v>
      </c>
    </row>
    <row r="229" spans="29:35" x14ac:dyDescent="0.25">
      <c r="AC229" s="43" t="str">
        <f t="shared" si="12"/>
        <v>STÜBÜ-260</v>
      </c>
      <c r="AD229" s="79" t="s">
        <v>16</v>
      </c>
      <c r="AE229" s="79">
        <v>260</v>
      </c>
      <c r="AF229" s="79">
        <f t="shared" si="11"/>
        <v>26</v>
      </c>
      <c r="AG229" s="79" t="s">
        <v>523</v>
      </c>
      <c r="AH229" s="79" t="s">
        <v>234</v>
      </c>
      <c r="AI229" s="79">
        <v>0</v>
      </c>
    </row>
    <row r="230" spans="29:35" x14ac:dyDescent="0.25">
      <c r="AC230" s="43" t="str">
        <f t="shared" si="12"/>
        <v>STÜBÜ-270</v>
      </c>
      <c r="AD230" s="79" t="s">
        <v>16</v>
      </c>
      <c r="AE230" s="79">
        <v>270</v>
      </c>
      <c r="AF230" s="79">
        <f t="shared" si="11"/>
        <v>27</v>
      </c>
      <c r="AG230" s="79" t="s">
        <v>523</v>
      </c>
      <c r="AH230" s="79" t="s">
        <v>234</v>
      </c>
      <c r="AI230" s="79">
        <v>0</v>
      </c>
    </row>
    <row r="231" spans="29:35" x14ac:dyDescent="0.25">
      <c r="AC231" s="43" t="str">
        <f t="shared" si="12"/>
        <v>STÜBÜ-280</v>
      </c>
      <c r="AD231" s="79" t="s">
        <v>16</v>
      </c>
      <c r="AE231" s="79">
        <v>280</v>
      </c>
      <c r="AF231" s="79">
        <f t="shared" si="11"/>
        <v>28</v>
      </c>
      <c r="AG231" s="79" t="s">
        <v>523</v>
      </c>
      <c r="AH231" s="79" t="s">
        <v>234</v>
      </c>
      <c r="AI231" s="79">
        <v>0</v>
      </c>
    </row>
    <row r="232" spans="29:35" x14ac:dyDescent="0.25">
      <c r="AC232" s="43" t="str">
        <f t="shared" si="12"/>
        <v>STÜBÜ-290</v>
      </c>
      <c r="AD232" s="79" t="s">
        <v>16</v>
      </c>
      <c r="AE232" s="79">
        <v>290</v>
      </c>
      <c r="AF232" s="79">
        <f t="shared" si="11"/>
        <v>29</v>
      </c>
      <c r="AG232" s="79" t="s">
        <v>523</v>
      </c>
      <c r="AH232" s="79" t="s">
        <v>234</v>
      </c>
      <c r="AI232" s="79">
        <v>0</v>
      </c>
    </row>
    <row r="233" spans="29:35" x14ac:dyDescent="0.25">
      <c r="AC233" s="43" t="str">
        <f t="shared" si="12"/>
        <v>STÜBÜ-300</v>
      </c>
      <c r="AD233" s="79" t="s">
        <v>16</v>
      </c>
      <c r="AE233" s="79">
        <v>300</v>
      </c>
      <c r="AF233" s="79">
        <f t="shared" si="11"/>
        <v>30</v>
      </c>
      <c r="AG233" s="79" t="s">
        <v>523</v>
      </c>
      <c r="AH233" s="79" t="s">
        <v>234</v>
      </c>
      <c r="AI233" s="79">
        <v>0</v>
      </c>
    </row>
    <row r="234" spans="29:35" x14ac:dyDescent="0.25">
      <c r="AC234" s="43" t="str">
        <f t="shared" si="12"/>
        <v>STÜBÜ-310</v>
      </c>
      <c r="AD234" s="79" t="s">
        <v>16</v>
      </c>
      <c r="AE234" s="79">
        <v>310</v>
      </c>
      <c r="AF234" s="79">
        <f t="shared" si="11"/>
        <v>31</v>
      </c>
      <c r="AG234" s="79" t="s">
        <v>523</v>
      </c>
      <c r="AH234" s="79" t="s">
        <v>234</v>
      </c>
      <c r="AI234" s="79">
        <v>0</v>
      </c>
    </row>
    <row r="235" spans="29:35" x14ac:dyDescent="0.25">
      <c r="AC235" s="43" t="str">
        <f t="shared" si="12"/>
        <v>STÜBÜ-320</v>
      </c>
      <c r="AD235" s="79" t="s">
        <v>16</v>
      </c>
      <c r="AE235" s="79">
        <v>320</v>
      </c>
      <c r="AF235" s="79">
        <f t="shared" si="11"/>
        <v>32</v>
      </c>
      <c r="AG235" s="79" t="s">
        <v>523</v>
      </c>
      <c r="AH235" s="79" t="s">
        <v>234</v>
      </c>
      <c r="AI235" s="79">
        <v>0</v>
      </c>
    </row>
    <row r="236" spans="29:35" x14ac:dyDescent="0.25">
      <c r="AC236" s="43" t="str">
        <f t="shared" si="12"/>
        <v>STÜBÜ-330</v>
      </c>
      <c r="AD236" s="79" t="s">
        <v>16</v>
      </c>
      <c r="AE236" s="79">
        <v>330</v>
      </c>
      <c r="AF236" s="79">
        <f t="shared" si="11"/>
        <v>33</v>
      </c>
      <c r="AG236" s="79" t="s">
        <v>523</v>
      </c>
      <c r="AH236" s="79" t="s">
        <v>234</v>
      </c>
      <c r="AI236" s="79">
        <v>0</v>
      </c>
    </row>
    <row r="237" spans="29:35" x14ac:dyDescent="0.25">
      <c r="AC237" s="43" t="str">
        <f t="shared" si="12"/>
        <v>STÜBÜ-340</v>
      </c>
      <c r="AD237" s="79" t="s">
        <v>16</v>
      </c>
      <c r="AE237" s="79">
        <v>340</v>
      </c>
      <c r="AF237" s="79">
        <f t="shared" si="11"/>
        <v>34</v>
      </c>
      <c r="AG237" s="79" t="s">
        <v>523</v>
      </c>
      <c r="AH237" s="79" t="s">
        <v>234</v>
      </c>
      <c r="AI237" s="79">
        <v>0</v>
      </c>
    </row>
    <row r="238" spans="29:35" x14ac:dyDescent="0.25">
      <c r="AC238" s="43" t="str">
        <f t="shared" si="12"/>
        <v>STÜBÜ-350</v>
      </c>
      <c r="AD238" s="79" t="s">
        <v>16</v>
      </c>
      <c r="AE238" s="79">
        <v>350</v>
      </c>
      <c r="AF238" s="79">
        <f t="shared" si="11"/>
        <v>35</v>
      </c>
      <c r="AG238" s="79" t="s">
        <v>523</v>
      </c>
      <c r="AH238" s="79" t="s">
        <v>234</v>
      </c>
      <c r="AI238" s="79">
        <v>0</v>
      </c>
    </row>
    <row r="239" spans="29:35" x14ac:dyDescent="0.25">
      <c r="AC239" s="43" t="str">
        <f t="shared" si="12"/>
        <v>STÜBÜ-360</v>
      </c>
      <c r="AD239" s="79" t="s">
        <v>16</v>
      </c>
      <c r="AE239" s="79">
        <v>360</v>
      </c>
      <c r="AF239" s="79">
        <f t="shared" si="11"/>
        <v>36</v>
      </c>
      <c r="AG239" s="79" t="s">
        <v>523</v>
      </c>
      <c r="AH239" s="79" t="s">
        <v>234</v>
      </c>
      <c r="AI239" s="79">
        <v>0</v>
      </c>
    </row>
    <row r="240" spans="29:35" x14ac:dyDescent="0.25">
      <c r="AC240" s="43" t="str">
        <f t="shared" si="12"/>
        <v>STÜBÜ-370</v>
      </c>
      <c r="AD240" s="79" t="s">
        <v>16</v>
      </c>
      <c r="AE240" s="79">
        <v>370</v>
      </c>
      <c r="AF240" s="79">
        <f t="shared" si="11"/>
        <v>37</v>
      </c>
      <c r="AG240" s="79" t="s">
        <v>523</v>
      </c>
      <c r="AH240" s="79" t="s">
        <v>234</v>
      </c>
      <c r="AI240" s="79">
        <v>0</v>
      </c>
    </row>
    <row r="241" spans="29:35" x14ac:dyDescent="0.25">
      <c r="AC241" s="43" t="str">
        <f t="shared" si="12"/>
        <v>STÜBÜ-380</v>
      </c>
      <c r="AD241" s="79" t="s">
        <v>16</v>
      </c>
      <c r="AE241" s="79">
        <v>380</v>
      </c>
      <c r="AF241" s="79">
        <f t="shared" si="11"/>
        <v>38</v>
      </c>
      <c r="AG241" s="79" t="s">
        <v>523</v>
      </c>
      <c r="AH241" s="79" t="s">
        <v>234</v>
      </c>
      <c r="AI241" s="79">
        <v>0</v>
      </c>
    </row>
    <row r="242" spans="29:35" x14ac:dyDescent="0.25">
      <c r="AC242" s="43" t="str">
        <f t="shared" si="12"/>
        <v>STÜBÜ-390</v>
      </c>
      <c r="AD242" s="79" t="s">
        <v>16</v>
      </c>
      <c r="AE242" s="79">
        <v>390</v>
      </c>
      <c r="AF242" s="79">
        <f t="shared" si="11"/>
        <v>39</v>
      </c>
      <c r="AG242" s="79" t="s">
        <v>523</v>
      </c>
      <c r="AH242" s="79" t="s">
        <v>234</v>
      </c>
      <c r="AI242" s="79">
        <v>0</v>
      </c>
    </row>
    <row r="243" spans="29:35" x14ac:dyDescent="0.25">
      <c r="AC243" s="43" t="str">
        <f t="shared" si="12"/>
        <v>STÜBÜ-400</v>
      </c>
      <c r="AD243" s="79" t="s">
        <v>16</v>
      </c>
      <c r="AE243" s="79">
        <v>400</v>
      </c>
      <c r="AF243" s="79">
        <f t="shared" si="11"/>
        <v>40</v>
      </c>
      <c r="AG243" s="79" t="s">
        <v>523</v>
      </c>
      <c r="AH243" s="79" t="s">
        <v>234</v>
      </c>
      <c r="AI243" s="79">
        <v>0</v>
      </c>
    </row>
    <row r="244" spans="29:35" x14ac:dyDescent="0.25">
      <c r="AC244" s="43" t="str">
        <f t="shared" si="12"/>
        <v>STÜBÜ-410</v>
      </c>
      <c r="AD244" s="79" t="s">
        <v>16</v>
      </c>
      <c r="AE244" s="79">
        <v>410</v>
      </c>
      <c r="AF244" s="79">
        <f t="shared" si="11"/>
        <v>41</v>
      </c>
      <c r="AG244" s="79" t="s">
        <v>523</v>
      </c>
      <c r="AH244" s="79" t="s">
        <v>234</v>
      </c>
      <c r="AI244" s="79">
        <v>0</v>
      </c>
    </row>
    <row r="245" spans="29:35" x14ac:dyDescent="0.25">
      <c r="AC245" s="43" t="str">
        <f t="shared" si="12"/>
        <v>STÜBÜ-420</v>
      </c>
      <c r="AD245" s="79" t="s">
        <v>16</v>
      </c>
      <c r="AE245" s="79">
        <v>420</v>
      </c>
      <c r="AF245" s="79">
        <f t="shared" si="11"/>
        <v>42</v>
      </c>
      <c r="AG245" s="79" t="s">
        <v>523</v>
      </c>
      <c r="AH245" s="79" t="s">
        <v>234</v>
      </c>
      <c r="AI245" s="79">
        <v>0</v>
      </c>
    </row>
    <row r="246" spans="29:35" x14ac:dyDescent="0.25">
      <c r="AC246" s="43" t="str">
        <f t="shared" si="12"/>
        <v>STÜBÜ-430</v>
      </c>
      <c r="AD246" s="79" t="s">
        <v>16</v>
      </c>
      <c r="AE246" s="79">
        <v>430</v>
      </c>
      <c r="AF246" s="79">
        <f t="shared" si="11"/>
        <v>43</v>
      </c>
      <c r="AG246" s="79" t="s">
        <v>523</v>
      </c>
      <c r="AH246" s="79" t="s">
        <v>234</v>
      </c>
      <c r="AI246" s="79">
        <v>0</v>
      </c>
    </row>
    <row r="247" spans="29:35" x14ac:dyDescent="0.25">
      <c r="AC247" s="43" t="str">
        <f t="shared" si="12"/>
        <v>STÜBÜ-440</v>
      </c>
      <c r="AD247" s="79" t="s">
        <v>16</v>
      </c>
      <c r="AE247" s="79">
        <v>440</v>
      </c>
      <c r="AF247" s="79">
        <f t="shared" si="11"/>
        <v>44</v>
      </c>
      <c r="AG247" s="79" t="s">
        <v>523</v>
      </c>
      <c r="AH247" s="79" t="s">
        <v>234</v>
      </c>
      <c r="AI247" s="79">
        <v>0</v>
      </c>
    </row>
    <row r="248" spans="29:35" x14ac:dyDescent="0.25">
      <c r="AC248" s="43" t="str">
        <f t="shared" si="12"/>
        <v>STÜBÜ-450</v>
      </c>
      <c r="AD248" s="79" t="s">
        <v>16</v>
      </c>
      <c r="AE248" s="79">
        <v>450</v>
      </c>
      <c r="AF248" s="79">
        <f t="shared" si="11"/>
        <v>45</v>
      </c>
      <c r="AG248" s="79" t="s">
        <v>523</v>
      </c>
      <c r="AH248" s="79" t="s">
        <v>234</v>
      </c>
      <c r="AI248" s="79">
        <v>0</v>
      </c>
    </row>
    <row r="249" spans="29:35" x14ac:dyDescent="0.25">
      <c r="AC249" s="43" t="str">
        <f t="shared" si="12"/>
        <v>STÜBÜ-460</v>
      </c>
      <c r="AD249" s="79" t="s">
        <v>16</v>
      </c>
      <c r="AE249" s="79">
        <v>460</v>
      </c>
      <c r="AF249" s="79">
        <f t="shared" si="11"/>
        <v>46</v>
      </c>
      <c r="AG249" s="79" t="s">
        <v>523</v>
      </c>
      <c r="AH249" s="79" t="s">
        <v>234</v>
      </c>
      <c r="AI249" s="79">
        <v>0</v>
      </c>
    </row>
    <row r="250" spans="29:35" x14ac:dyDescent="0.25">
      <c r="AC250" s="43" t="str">
        <f t="shared" si="12"/>
        <v>STÜBÜ-470</v>
      </c>
      <c r="AD250" s="79" t="s">
        <v>16</v>
      </c>
      <c r="AE250" s="79">
        <v>470</v>
      </c>
      <c r="AF250" s="79">
        <f t="shared" si="11"/>
        <v>47</v>
      </c>
      <c r="AG250" s="79" t="s">
        <v>523</v>
      </c>
      <c r="AH250" s="79" t="s">
        <v>234</v>
      </c>
      <c r="AI250" s="79">
        <v>0</v>
      </c>
    </row>
    <row r="251" spans="29:35" x14ac:dyDescent="0.25">
      <c r="AC251" s="43" t="str">
        <f t="shared" si="12"/>
        <v>STÜBÜ-480</v>
      </c>
      <c r="AD251" s="79" t="s">
        <v>16</v>
      </c>
      <c r="AE251" s="79">
        <v>480</v>
      </c>
      <c r="AF251" s="79">
        <f t="shared" si="11"/>
        <v>48</v>
      </c>
      <c r="AG251" s="79" t="s">
        <v>523</v>
      </c>
      <c r="AH251" s="79" t="s">
        <v>234</v>
      </c>
      <c r="AI251" s="79">
        <v>0</v>
      </c>
    </row>
    <row r="252" spans="29:35" x14ac:dyDescent="0.25">
      <c r="AC252" s="43" t="str">
        <f t="shared" si="12"/>
        <v>STÜBÜ-490</v>
      </c>
      <c r="AD252" s="79" t="s">
        <v>16</v>
      </c>
      <c r="AE252" s="79">
        <v>490</v>
      </c>
      <c r="AF252" s="79">
        <f t="shared" si="11"/>
        <v>49</v>
      </c>
      <c r="AG252" s="79" t="s">
        <v>523</v>
      </c>
      <c r="AH252" s="79" t="s">
        <v>234</v>
      </c>
      <c r="AI252" s="79">
        <v>0</v>
      </c>
    </row>
    <row r="253" spans="29:35" x14ac:dyDescent="0.25">
      <c r="AC253" s="43" t="str">
        <f t="shared" si="12"/>
        <v>STÜBÜ-500</v>
      </c>
      <c r="AD253" s="79" t="s">
        <v>16</v>
      </c>
      <c r="AE253" s="79">
        <v>500</v>
      </c>
      <c r="AF253" s="79">
        <f t="shared" si="11"/>
        <v>50</v>
      </c>
      <c r="AG253" s="79" t="s">
        <v>523</v>
      </c>
      <c r="AH253" s="79" t="s">
        <v>234</v>
      </c>
      <c r="AI253" s="79">
        <v>0</v>
      </c>
    </row>
    <row r="254" spans="29:35" x14ac:dyDescent="0.25">
      <c r="AC254" s="43" t="str">
        <f t="shared" si="12"/>
        <v>STÜBÜ-510</v>
      </c>
      <c r="AD254" s="79" t="s">
        <v>16</v>
      </c>
      <c r="AE254" s="79">
        <v>510</v>
      </c>
      <c r="AF254" s="79">
        <f t="shared" si="11"/>
        <v>51</v>
      </c>
      <c r="AG254" s="79" t="s">
        <v>523</v>
      </c>
      <c r="AH254" s="79" t="s">
        <v>234</v>
      </c>
      <c r="AI254" s="79">
        <v>0</v>
      </c>
    </row>
    <row r="255" spans="29:35" x14ac:dyDescent="0.25">
      <c r="AC255" s="43" t="str">
        <f t="shared" si="12"/>
        <v>STÜBÜ-520</v>
      </c>
      <c r="AD255" s="79" t="s">
        <v>16</v>
      </c>
      <c r="AE255" s="79">
        <v>520</v>
      </c>
      <c r="AF255" s="79">
        <f t="shared" si="11"/>
        <v>52</v>
      </c>
      <c r="AG255" s="79" t="s">
        <v>523</v>
      </c>
      <c r="AH255" s="79" t="s">
        <v>234</v>
      </c>
      <c r="AI255" s="79">
        <v>0</v>
      </c>
    </row>
    <row r="256" spans="29:35" x14ac:dyDescent="0.25">
      <c r="AC256" s="43" t="str">
        <f t="shared" si="12"/>
        <v>STÜBÜ-530</v>
      </c>
      <c r="AD256" s="79" t="s">
        <v>16</v>
      </c>
      <c r="AE256" s="79">
        <v>530</v>
      </c>
      <c r="AF256" s="79">
        <f t="shared" si="11"/>
        <v>53</v>
      </c>
      <c r="AG256" s="79" t="s">
        <v>523</v>
      </c>
      <c r="AH256" s="79" t="s">
        <v>234</v>
      </c>
      <c r="AI256" s="79">
        <v>0</v>
      </c>
    </row>
    <row r="257" spans="29:35" x14ac:dyDescent="0.25">
      <c r="AC257" s="43" t="str">
        <f t="shared" si="12"/>
        <v>STÜBÜ-540</v>
      </c>
      <c r="AD257" s="79" t="s">
        <v>16</v>
      </c>
      <c r="AE257" s="79">
        <v>540</v>
      </c>
      <c r="AF257" s="79">
        <f t="shared" si="11"/>
        <v>54</v>
      </c>
      <c r="AG257" s="79" t="s">
        <v>523</v>
      </c>
      <c r="AH257" s="79" t="s">
        <v>234</v>
      </c>
      <c r="AI257" s="79">
        <v>0</v>
      </c>
    </row>
    <row r="258" spans="29:35" x14ac:dyDescent="0.25">
      <c r="AC258" s="43" t="str">
        <f t="shared" si="12"/>
        <v>STÜBÜ-550</v>
      </c>
      <c r="AD258" s="79" t="s">
        <v>16</v>
      </c>
      <c r="AE258" s="79">
        <v>550</v>
      </c>
      <c r="AF258" s="79">
        <f t="shared" si="11"/>
        <v>55</v>
      </c>
      <c r="AG258" s="79" t="s">
        <v>523</v>
      </c>
      <c r="AH258" s="79" t="s">
        <v>234</v>
      </c>
      <c r="AI258" s="79">
        <v>0</v>
      </c>
    </row>
    <row r="259" spans="29:35" x14ac:dyDescent="0.25">
      <c r="AC259" s="43" t="str">
        <f t="shared" si="12"/>
        <v>STÜBÜ-560</v>
      </c>
      <c r="AD259" s="79" t="s">
        <v>16</v>
      </c>
      <c r="AE259" s="79">
        <v>560</v>
      </c>
      <c r="AF259" s="79">
        <f t="shared" si="11"/>
        <v>56</v>
      </c>
      <c r="AG259" s="79" t="s">
        <v>523</v>
      </c>
      <c r="AH259" s="79" t="s">
        <v>234</v>
      </c>
      <c r="AI259" s="79">
        <v>0</v>
      </c>
    </row>
    <row r="260" spans="29:35" x14ac:dyDescent="0.25">
      <c r="AC260" s="43" t="str">
        <f t="shared" si="12"/>
        <v>STÜBÜ-570</v>
      </c>
      <c r="AD260" s="79" t="s">
        <v>16</v>
      </c>
      <c r="AE260" s="79">
        <v>570</v>
      </c>
      <c r="AF260" s="79">
        <f t="shared" si="11"/>
        <v>57</v>
      </c>
      <c r="AG260" s="79" t="s">
        <v>523</v>
      </c>
      <c r="AH260" s="79" t="s">
        <v>234</v>
      </c>
      <c r="AI260" s="79">
        <v>0</v>
      </c>
    </row>
    <row r="261" spans="29:35" x14ac:dyDescent="0.25">
      <c r="AC261" s="43" t="str">
        <f t="shared" si="12"/>
        <v>STÜBÜ-580</v>
      </c>
      <c r="AD261" s="79" t="s">
        <v>16</v>
      </c>
      <c r="AE261" s="79">
        <v>580</v>
      </c>
      <c r="AF261" s="79">
        <f t="shared" si="11"/>
        <v>58</v>
      </c>
      <c r="AG261" s="79" t="s">
        <v>523</v>
      </c>
      <c r="AH261" s="79" t="s">
        <v>234</v>
      </c>
      <c r="AI261" s="79">
        <v>0</v>
      </c>
    </row>
    <row r="262" spans="29:35" x14ac:dyDescent="0.25">
      <c r="AC262" s="43" t="str">
        <f t="shared" si="12"/>
        <v>STÜBÜ-590</v>
      </c>
      <c r="AD262" s="79" t="s">
        <v>16</v>
      </c>
      <c r="AE262" s="79">
        <v>590</v>
      </c>
      <c r="AF262" s="79">
        <f t="shared" si="11"/>
        <v>59</v>
      </c>
      <c r="AG262" s="79" t="s">
        <v>523</v>
      </c>
      <c r="AH262" s="79" t="s">
        <v>234</v>
      </c>
      <c r="AI262" s="79">
        <v>0</v>
      </c>
    </row>
    <row r="263" spans="29:35" x14ac:dyDescent="0.25">
      <c r="AC263" s="43" t="str">
        <f t="shared" si="12"/>
        <v>STÜBÜ-600</v>
      </c>
      <c r="AD263" s="79" t="s">
        <v>16</v>
      </c>
      <c r="AE263" s="79">
        <v>600</v>
      </c>
      <c r="AF263" s="79">
        <f t="shared" si="11"/>
        <v>60</v>
      </c>
      <c r="AG263" s="79" t="s">
        <v>523</v>
      </c>
      <c r="AH263" s="79" t="s">
        <v>234</v>
      </c>
      <c r="AI263" s="79">
        <v>0</v>
      </c>
    </row>
    <row r="264" spans="29:35" x14ac:dyDescent="0.25">
      <c r="AC264" s="43" t="str">
        <f t="shared" si="12"/>
        <v>STÜBÜ-610</v>
      </c>
      <c r="AD264" s="79" t="s">
        <v>16</v>
      </c>
      <c r="AE264" s="79">
        <v>610</v>
      </c>
      <c r="AF264" s="79">
        <f t="shared" si="11"/>
        <v>61</v>
      </c>
      <c r="AG264" s="79" t="s">
        <v>523</v>
      </c>
      <c r="AH264" s="79" t="s">
        <v>234</v>
      </c>
      <c r="AI264" s="79">
        <v>0</v>
      </c>
    </row>
    <row r="265" spans="29:35" x14ac:dyDescent="0.25">
      <c r="AC265" s="43" t="str">
        <f t="shared" si="12"/>
        <v>STÜBÜ-620</v>
      </c>
      <c r="AD265" s="79" t="s">
        <v>16</v>
      </c>
      <c r="AE265" s="79">
        <v>620</v>
      </c>
      <c r="AF265" s="79">
        <f t="shared" si="11"/>
        <v>62</v>
      </c>
      <c r="AG265" s="79" t="s">
        <v>523</v>
      </c>
      <c r="AH265" s="79" t="s">
        <v>234</v>
      </c>
      <c r="AI265" s="79">
        <v>0</v>
      </c>
    </row>
    <row r="266" spans="29:35" x14ac:dyDescent="0.25">
      <c r="AC266" s="43" t="str">
        <f t="shared" si="12"/>
        <v>STÜBÜ-630</v>
      </c>
      <c r="AD266" s="79" t="s">
        <v>16</v>
      </c>
      <c r="AE266" s="79">
        <v>630</v>
      </c>
      <c r="AF266" s="79">
        <f t="shared" si="11"/>
        <v>63</v>
      </c>
      <c r="AG266" s="79" t="s">
        <v>523</v>
      </c>
      <c r="AH266" s="79" t="s">
        <v>234</v>
      </c>
      <c r="AI266" s="79">
        <v>0</v>
      </c>
    </row>
    <row r="267" spans="29:35" x14ac:dyDescent="0.25">
      <c r="AC267" s="43" t="str">
        <f t="shared" si="12"/>
        <v>STÜBÜ-640</v>
      </c>
      <c r="AD267" s="79" t="s">
        <v>16</v>
      </c>
      <c r="AE267" s="79">
        <v>640</v>
      </c>
      <c r="AF267" s="79">
        <f t="shared" si="11"/>
        <v>64</v>
      </c>
      <c r="AG267" s="79" t="s">
        <v>523</v>
      </c>
      <c r="AH267" s="79" t="s">
        <v>234</v>
      </c>
      <c r="AI267" s="79">
        <v>0</v>
      </c>
    </row>
    <row r="268" spans="29:35" x14ac:dyDescent="0.25">
      <c r="AC268" s="43" t="str">
        <f t="shared" si="12"/>
        <v>STÜBÜ-650</v>
      </c>
      <c r="AD268" s="79" t="s">
        <v>16</v>
      </c>
      <c r="AE268" s="79">
        <v>650</v>
      </c>
      <c r="AF268" s="79">
        <f t="shared" si="11"/>
        <v>65</v>
      </c>
      <c r="AG268" s="79" t="s">
        <v>523</v>
      </c>
      <c r="AH268" s="79" t="s">
        <v>234</v>
      </c>
      <c r="AI268" s="79">
        <v>0</v>
      </c>
    </row>
    <row r="269" spans="29:35" x14ac:dyDescent="0.25">
      <c r="AC269" s="43" t="str">
        <f t="shared" si="12"/>
        <v>STÜBÜ-660</v>
      </c>
      <c r="AD269" s="79" t="s">
        <v>16</v>
      </c>
      <c r="AE269" s="79">
        <v>660</v>
      </c>
      <c r="AF269" s="79">
        <f t="shared" si="11"/>
        <v>66</v>
      </c>
      <c r="AG269" s="79" t="s">
        <v>523</v>
      </c>
      <c r="AH269" s="79" t="s">
        <v>234</v>
      </c>
      <c r="AI269" s="79">
        <v>0</v>
      </c>
    </row>
    <row r="270" spans="29:35" x14ac:dyDescent="0.25">
      <c r="AC270" s="43" t="str">
        <f t="shared" si="12"/>
        <v>STÜBÜ-670</v>
      </c>
      <c r="AD270" s="79" t="s">
        <v>16</v>
      </c>
      <c r="AE270" s="79">
        <v>670</v>
      </c>
      <c r="AF270" s="79">
        <f t="shared" si="11"/>
        <v>67</v>
      </c>
      <c r="AG270" s="79" t="s">
        <v>523</v>
      </c>
      <c r="AH270" s="79" t="s">
        <v>234</v>
      </c>
      <c r="AI270" s="79">
        <v>0</v>
      </c>
    </row>
    <row r="271" spans="29:35" x14ac:dyDescent="0.25">
      <c r="AC271" s="43" t="str">
        <f t="shared" si="12"/>
        <v>STÜBÜ-680</v>
      </c>
      <c r="AD271" s="79" t="s">
        <v>16</v>
      </c>
      <c r="AE271" s="79">
        <v>680</v>
      </c>
      <c r="AF271" s="79">
        <f t="shared" ref="AF271:AF298" si="13">AE271/10</f>
        <v>68</v>
      </c>
      <c r="AG271" s="79" t="s">
        <v>523</v>
      </c>
      <c r="AH271" s="79" t="s">
        <v>234</v>
      </c>
      <c r="AI271" s="79">
        <v>0</v>
      </c>
    </row>
    <row r="272" spans="29:35" x14ac:dyDescent="0.25">
      <c r="AC272" s="43" t="str">
        <f t="shared" si="12"/>
        <v>STÜBÜ-690</v>
      </c>
      <c r="AD272" s="79" t="s">
        <v>16</v>
      </c>
      <c r="AE272" s="79">
        <v>690</v>
      </c>
      <c r="AF272" s="79">
        <f t="shared" si="13"/>
        <v>69</v>
      </c>
      <c r="AG272" s="79" t="s">
        <v>523</v>
      </c>
      <c r="AH272" s="79" t="s">
        <v>234</v>
      </c>
      <c r="AI272" s="79">
        <v>0</v>
      </c>
    </row>
    <row r="273" spans="29:35" x14ac:dyDescent="0.25">
      <c r="AC273" s="43" t="str">
        <f t="shared" si="12"/>
        <v>STÜBÜ-700</v>
      </c>
      <c r="AD273" s="79" t="s">
        <v>16</v>
      </c>
      <c r="AE273" s="79">
        <v>700</v>
      </c>
      <c r="AF273" s="79">
        <f t="shared" si="13"/>
        <v>70</v>
      </c>
      <c r="AG273" s="79" t="s">
        <v>523</v>
      </c>
      <c r="AH273" s="79" t="s">
        <v>234</v>
      </c>
      <c r="AI273" s="79">
        <v>0</v>
      </c>
    </row>
    <row r="274" spans="29:35" x14ac:dyDescent="0.25">
      <c r="AC274" s="43" t="str">
        <f t="shared" si="12"/>
        <v>STÜBÜ-710</v>
      </c>
      <c r="AD274" s="79" t="s">
        <v>16</v>
      </c>
      <c r="AE274" s="79">
        <v>710</v>
      </c>
      <c r="AF274" s="79">
        <f t="shared" si="13"/>
        <v>71</v>
      </c>
      <c r="AG274" s="79" t="s">
        <v>523</v>
      </c>
      <c r="AH274" s="79" t="s">
        <v>234</v>
      </c>
      <c r="AI274" s="79">
        <v>0</v>
      </c>
    </row>
    <row r="275" spans="29:35" x14ac:dyDescent="0.25">
      <c r="AC275" s="43" t="str">
        <f t="shared" si="12"/>
        <v>STÜBÜ-720</v>
      </c>
      <c r="AD275" s="79" t="s">
        <v>16</v>
      </c>
      <c r="AE275" s="79">
        <v>720</v>
      </c>
      <c r="AF275" s="79">
        <f t="shared" si="13"/>
        <v>72</v>
      </c>
      <c r="AG275" s="79" t="s">
        <v>523</v>
      </c>
      <c r="AH275" s="79" t="s">
        <v>234</v>
      </c>
      <c r="AI275" s="79">
        <v>0</v>
      </c>
    </row>
    <row r="276" spans="29:35" x14ac:dyDescent="0.25">
      <c r="AC276" s="43" t="str">
        <f t="shared" si="12"/>
        <v>STÜBÜ-730</v>
      </c>
      <c r="AD276" s="79" t="s">
        <v>16</v>
      </c>
      <c r="AE276" s="79">
        <v>730</v>
      </c>
      <c r="AF276" s="79">
        <f t="shared" si="13"/>
        <v>73</v>
      </c>
      <c r="AG276" s="79" t="s">
        <v>523</v>
      </c>
      <c r="AH276" s="79" t="s">
        <v>234</v>
      </c>
      <c r="AI276" s="79">
        <v>0</v>
      </c>
    </row>
    <row r="277" spans="29:35" x14ac:dyDescent="0.25">
      <c r="AC277" s="43" t="str">
        <f t="shared" si="12"/>
        <v>STÜBÜ-740</v>
      </c>
      <c r="AD277" s="79" t="s">
        <v>16</v>
      </c>
      <c r="AE277" s="79">
        <v>740</v>
      </c>
      <c r="AF277" s="79">
        <f t="shared" si="13"/>
        <v>74</v>
      </c>
      <c r="AG277" s="79" t="s">
        <v>523</v>
      </c>
      <c r="AH277" s="79" t="s">
        <v>234</v>
      </c>
      <c r="AI277" s="79">
        <v>0</v>
      </c>
    </row>
    <row r="278" spans="29:35" x14ac:dyDescent="0.25">
      <c r="AC278" s="43" t="str">
        <f t="shared" ref="AC278:AC298" si="14">CONCATENATE("STÜBÜ-",AE278)</f>
        <v>STÜBÜ-750</v>
      </c>
      <c r="AD278" s="79" t="s">
        <v>16</v>
      </c>
      <c r="AE278" s="79">
        <v>750</v>
      </c>
      <c r="AF278" s="79">
        <f t="shared" si="13"/>
        <v>75</v>
      </c>
      <c r="AG278" s="79" t="s">
        <v>523</v>
      </c>
      <c r="AH278" s="79" t="s">
        <v>234</v>
      </c>
      <c r="AI278" s="79">
        <v>0</v>
      </c>
    </row>
    <row r="279" spans="29:35" x14ac:dyDescent="0.25">
      <c r="AC279" s="43" t="str">
        <f t="shared" si="14"/>
        <v>STÜBÜ-760</v>
      </c>
      <c r="AD279" s="79" t="s">
        <v>16</v>
      </c>
      <c r="AE279" s="79">
        <v>760</v>
      </c>
      <c r="AF279" s="79">
        <f t="shared" si="13"/>
        <v>76</v>
      </c>
      <c r="AG279" s="79" t="s">
        <v>523</v>
      </c>
      <c r="AH279" s="79" t="s">
        <v>234</v>
      </c>
      <c r="AI279" s="79">
        <v>0</v>
      </c>
    </row>
    <row r="280" spans="29:35" x14ac:dyDescent="0.25">
      <c r="AC280" s="43" t="str">
        <f t="shared" si="14"/>
        <v>STÜBÜ-770</v>
      </c>
      <c r="AD280" s="79" t="s">
        <v>16</v>
      </c>
      <c r="AE280" s="79">
        <v>770</v>
      </c>
      <c r="AF280" s="79">
        <f t="shared" si="13"/>
        <v>77</v>
      </c>
      <c r="AG280" s="79" t="s">
        <v>523</v>
      </c>
      <c r="AH280" s="79" t="s">
        <v>234</v>
      </c>
      <c r="AI280" s="79">
        <v>0</v>
      </c>
    </row>
    <row r="281" spans="29:35" x14ac:dyDescent="0.25">
      <c r="AC281" s="43" t="str">
        <f t="shared" si="14"/>
        <v>STÜBÜ-780</v>
      </c>
      <c r="AD281" s="79" t="s">
        <v>16</v>
      </c>
      <c r="AE281" s="79">
        <v>780</v>
      </c>
      <c r="AF281" s="79">
        <f t="shared" si="13"/>
        <v>78</v>
      </c>
      <c r="AG281" s="79" t="s">
        <v>523</v>
      </c>
      <c r="AH281" s="79" t="s">
        <v>234</v>
      </c>
      <c r="AI281" s="79">
        <v>0</v>
      </c>
    </row>
    <row r="282" spans="29:35" x14ac:dyDescent="0.25">
      <c r="AC282" s="43" t="str">
        <f t="shared" si="14"/>
        <v>STÜBÜ-790</v>
      </c>
      <c r="AD282" s="79" t="s">
        <v>16</v>
      </c>
      <c r="AE282" s="79">
        <v>790</v>
      </c>
      <c r="AF282" s="79">
        <f t="shared" si="13"/>
        <v>79</v>
      </c>
      <c r="AG282" s="79" t="s">
        <v>523</v>
      </c>
      <c r="AH282" s="79" t="s">
        <v>234</v>
      </c>
      <c r="AI282" s="79">
        <v>0</v>
      </c>
    </row>
    <row r="283" spans="29:35" x14ac:dyDescent="0.25">
      <c r="AC283" s="43" t="str">
        <f t="shared" si="14"/>
        <v>STÜBÜ-800</v>
      </c>
      <c r="AD283" s="79" t="s">
        <v>16</v>
      </c>
      <c r="AE283" s="79">
        <v>800</v>
      </c>
      <c r="AF283" s="79">
        <f t="shared" si="13"/>
        <v>80</v>
      </c>
      <c r="AG283" s="79" t="s">
        <v>523</v>
      </c>
      <c r="AH283" s="79" t="s">
        <v>234</v>
      </c>
      <c r="AI283" s="79">
        <v>0</v>
      </c>
    </row>
    <row r="284" spans="29:35" x14ac:dyDescent="0.25">
      <c r="AC284" s="43" t="str">
        <f t="shared" si="14"/>
        <v>STÜBÜ-810</v>
      </c>
      <c r="AD284" s="79" t="s">
        <v>16</v>
      </c>
      <c r="AE284" s="79">
        <v>810</v>
      </c>
      <c r="AF284" s="79">
        <f t="shared" si="13"/>
        <v>81</v>
      </c>
      <c r="AG284" s="79" t="s">
        <v>523</v>
      </c>
      <c r="AH284" s="79" t="s">
        <v>234</v>
      </c>
      <c r="AI284" s="79">
        <v>0</v>
      </c>
    </row>
    <row r="285" spans="29:35" x14ac:dyDescent="0.25">
      <c r="AC285" s="43" t="str">
        <f t="shared" si="14"/>
        <v>STÜBÜ-820</v>
      </c>
      <c r="AD285" s="79" t="s">
        <v>16</v>
      </c>
      <c r="AE285" s="79">
        <v>820</v>
      </c>
      <c r="AF285" s="79">
        <f t="shared" si="13"/>
        <v>82</v>
      </c>
      <c r="AG285" s="79" t="s">
        <v>523</v>
      </c>
      <c r="AH285" s="79" t="s">
        <v>234</v>
      </c>
      <c r="AI285" s="79">
        <v>0</v>
      </c>
    </row>
    <row r="286" spans="29:35" x14ac:dyDescent="0.25">
      <c r="AC286" s="43" t="str">
        <f t="shared" si="14"/>
        <v>STÜBÜ-830</v>
      </c>
      <c r="AD286" s="79" t="s">
        <v>16</v>
      </c>
      <c r="AE286" s="79">
        <v>830</v>
      </c>
      <c r="AF286" s="79">
        <f t="shared" si="13"/>
        <v>83</v>
      </c>
      <c r="AG286" s="79" t="s">
        <v>523</v>
      </c>
      <c r="AH286" s="79" t="s">
        <v>234</v>
      </c>
      <c r="AI286" s="79">
        <v>0</v>
      </c>
    </row>
    <row r="287" spans="29:35" x14ac:dyDescent="0.25">
      <c r="AC287" s="43" t="str">
        <f t="shared" si="14"/>
        <v>STÜBÜ-840</v>
      </c>
      <c r="AD287" s="79" t="s">
        <v>16</v>
      </c>
      <c r="AE287" s="79">
        <v>840</v>
      </c>
      <c r="AF287" s="79">
        <f t="shared" si="13"/>
        <v>84</v>
      </c>
      <c r="AG287" s="79" t="s">
        <v>523</v>
      </c>
      <c r="AH287" s="79" t="s">
        <v>234</v>
      </c>
      <c r="AI287" s="79">
        <v>0</v>
      </c>
    </row>
    <row r="288" spans="29:35" x14ac:dyDescent="0.25">
      <c r="AC288" s="43" t="str">
        <f t="shared" si="14"/>
        <v>STÜBÜ-850</v>
      </c>
      <c r="AD288" s="79" t="s">
        <v>16</v>
      </c>
      <c r="AE288" s="79">
        <v>850</v>
      </c>
      <c r="AF288" s="79">
        <f t="shared" si="13"/>
        <v>85</v>
      </c>
      <c r="AG288" s="79" t="s">
        <v>523</v>
      </c>
      <c r="AH288" s="79" t="s">
        <v>234</v>
      </c>
      <c r="AI288" s="79">
        <v>0</v>
      </c>
    </row>
    <row r="289" spans="29:35" x14ac:dyDescent="0.25">
      <c r="AC289" s="43" t="str">
        <f t="shared" si="14"/>
        <v>STÜBÜ-860</v>
      </c>
      <c r="AD289" s="79" t="s">
        <v>16</v>
      </c>
      <c r="AE289" s="79">
        <v>860</v>
      </c>
      <c r="AF289" s="79">
        <f t="shared" si="13"/>
        <v>86</v>
      </c>
      <c r="AG289" s="79" t="s">
        <v>523</v>
      </c>
      <c r="AH289" s="79" t="s">
        <v>234</v>
      </c>
      <c r="AI289" s="79">
        <v>0</v>
      </c>
    </row>
    <row r="290" spans="29:35" x14ac:dyDescent="0.25">
      <c r="AC290" s="43" t="str">
        <f t="shared" si="14"/>
        <v>STÜBÜ-870</v>
      </c>
      <c r="AD290" s="79" t="s">
        <v>16</v>
      </c>
      <c r="AE290" s="79">
        <v>870</v>
      </c>
      <c r="AF290" s="79">
        <f t="shared" si="13"/>
        <v>87</v>
      </c>
      <c r="AG290" s="79" t="s">
        <v>523</v>
      </c>
      <c r="AH290" s="79" t="s">
        <v>234</v>
      </c>
      <c r="AI290" s="79">
        <v>0</v>
      </c>
    </row>
    <row r="291" spans="29:35" x14ac:dyDescent="0.25">
      <c r="AC291" s="43" t="str">
        <f t="shared" si="14"/>
        <v>STÜBÜ-880</v>
      </c>
      <c r="AD291" s="79" t="s">
        <v>16</v>
      </c>
      <c r="AE291" s="79">
        <v>880</v>
      </c>
      <c r="AF291" s="79">
        <f t="shared" si="13"/>
        <v>88</v>
      </c>
      <c r="AG291" s="79" t="s">
        <v>523</v>
      </c>
      <c r="AH291" s="79" t="s">
        <v>234</v>
      </c>
      <c r="AI291" s="79">
        <v>0</v>
      </c>
    </row>
    <row r="292" spans="29:35" x14ac:dyDescent="0.25">
      <c r="AC292" s="43" t="str">
        <f t="shared" si="14"/>
        <v>STÜBÜ-890</v>
      </c>
      <c r="AD292" s="79" t="s">
        <v>16</v>
      </c>
      <c r="AE292" s="79">
        <v>890</v>
      </c>
      <c r="AF292" s="79">
        <f t="shared" si="13"/>
        <v>89</v>
      </c>
      <c r="AG292" s="79" t="s">
        <v>523</v>
      </c>
      <c r="AH292" s="79" t="s">
        <v>234</v>
      </c>
      <c r="AI292" s="79">
        <v>0</v>
      </c>
    </row>
    <row r="293" spans="29:35" x14ac:dyDescent="0.25">
      <c r="AC293" s="43" t="str">
        <f t="shared" si="14"/>
        <v>STÜBÜ-900</v>
      </c>
      <c r="AD293" s="79" t="s">
        <v>16</v>
      </c>
      <c r="AE293" s="79">
        <v>900</v>
      </c>
      <c r="AF293" s="79">
        <f t="shared" si="13"/>
        <v>90</v>
      </c>
      <c r="AG293" s="79" t="s">
        <v>523</v>
      </c>
      <c r="AH293" s="79" t="s">
        <v>234</v>
      </c>
      <c r="AI293" s="79">
        <v>0</v>
      </c>
    </row>
    <row r="294" spans="29:35" x14ac:dyDescent="0.25">
      <c r="AC294" s="43" t="str">
        <f t="shared" si="14"/>
        <v>STÜBÜ-910</v>
      </c>
      <c r="AD294" s="79" t="s">
        <v>16</v>
      </c>
      <c r="AE294" s="79">
        <v>910</v>
      </c>
      <c r="AF294" s="79">
        <f t="shared" si="13"/>
        <v>91</v>
      </c>
      <c r="AG294" s="79" t="s">
        <v>523</v>
      </c>
      <c r="AH294" s="79" t="s">
        <v>234</v>
      </c>
      <c r="AI294" s="79">
        <v>0</v>
      </c>
    </row>
    <row r="295" spans="29:35" x14ac:dyDescent="0.25">
      <c r="AC295" s="43" t="str">
        <f t="shared" si="14"/>
        <v>STÜBÜ-920</v>
      </c>
      <c r="AD295" s="79" t="s">
        <v>16</v>
      </c>
      <c r="AE295" s="79">
        <v>920</v>
      </c>
      <c r="AF295" s="79">
        <f t="shared" si="13"/>
        <v>92</v>
      </c>
      <c r="AG295" s="79" t="s">
        <v>523</v>
      </c>
      <c r="AH295" s="79" t="s">
        <v>234</v>
      </c>
      <c r="AI295" s="79">
        <v>0</v>
      </c>
    </row>
    <row r="296" spans="29:35" x14ac:dyDescent="0.25">
      <c r="AC296" s="43" t="str">
        <f t="shared" si="14"/>
        <v>STÜBÜ-930</v>
      </c>
      <c r="AD296" s="79" t="s">
        <v>16</v>
      </c>
      <c r="AE296" s="79">
        <v>930</v>
      </c>
      <c r="AF296" s="79">
        <f t="shared" si="13"/>
        <v>93</v>
      </c>
      <c r="AG296" s="79" t="s">
        <v>523</v>
      </c>
      <c r="AH296" s="79" t="s">
        <v>234</v>
      </c>
      <c r="AI296" s="79">
        <v>0</v>
      </c>
    </row>
    <row r="297" spans="29:35" x14ac:dyDescent="0.25">
      <c r="AC297" s="43" t="str">
        <f t="shared" si="14"/>
        <v>STÜBÜ-940</v>
      </c>
      <c r="AD297" s="79" t="s">
        <v>16</v>
      </c>
      <c r="AE297" s="79">
        <v>940</v>
      </c>
      <c r="AF297" s="79">
        <f t="shared" si="13"/>
        <v>94</v>
      </c>
      <c r="AG297" s="79" t="s">
        <v>523</v>
      </c>
      <c r="AH297" s="79" t="s">
        <v>234</v>
      </c>
      <c r="AI297" s="79">
        <v>0</v>
      </c>
    </row>
    <row r="298" spans="29:35" x14ac:dyDescent="0.25">
      <c r="AC298" s="43" t="str">
        <f t="shared" si="14"/>
        <v>STÜBÜ-950</v>
      </c>
      <c r="AD298" s="79" t="s">
        <v>16</v>
      </c>
      <c r="AE298" s="79">
        <v>950</v>
      </c>
      <c r="AF298" s="79">
        <f t="shared" si="13"/>
        <v>95</v>
      </c>
      <c r="AG298" s="79" t="s">
        <v>523</v>
      </c>
      <c r="AH298" s="79" t="s">
        <v>234</v>
      </c>
      <c r="AI298" s="79">
        <v>0</v>
      </c>
    </row>
  </sheetData>
  <sheetProtection algorithmName="SHA-512" hashValue="jkFu2BOpE3R7keajQNEUM1KJHF1jSusFc53RZ577usI2aP7t9tZjFFSl+444ASm7Kfw6FgFKsAh72vyDpk8ktg==" saltValue="7y34gK/TcA9KeVe0dR454w==" spinCount="100000" sheet="1" selectLockedCells="1"/>
  <sortState xmlns:xlrd2="http://schemas.microsoft.com/office/spreadsheetml/2017/richdata2" ref="B3:B14">
    <sortCondition ref="B3"/>
  </sortState>
  <mergeCells count="5">
    <mergeCell ref="AK2:AN2"/>
    <mergeCell ref="AP2:BA2"/>
    <mergeCell ref="AC2:AI2"/>
    <mergeCell ref="Z2:AA2"/>
    <mergeCell ref="B2:X2"/>
  </mergeCells>
  <pageMargins left="0.7" right="0.7" top="0.75" bottom="0.75" header="0.3" footer="0.3"/>
  <pageSetup paperSize="9" orientation="portrait" r:id="rId1"/>
  <tableParts count="8">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E6191-EC9A-41D2-8C55-DDA250B6705A}">
  <dimension ref="B2:AN82"/>
  <sheetViews>
    <sheetView topLeftCell="A23" zoomScale="60" zoomScaleNormal="60" workbookViewId="0">
      <selection activeCell="T62" sqref="T62"/>
    </sheetView>
  </sheetViews>
  <sheetFormatPr baseColWidth="10" defaultRowHeight="15" x14ac:dyDescent="0.25"/>
  <cols>
    <col min="1" max="1" width="2.85546875" style="74" customWidth="1"/>
    <col min="2" max="2" width="11.5703125" style="1" bestFit="1" customWidth="1"/>
    <col min="3" max="3" width="6.42578125" style="1" bestFit="1" customWidth="1"/>
    <col min="4" max="4" width="6.42578125" style="74" bestFit="1" customWidth="1"/>
    <col min="5" max="5" width="6.140625" style="74" bestFit="1" customWidth="1"/>
    <col min="6" max="6" width="3" style="74" customWidth="1"/>
    <col min="7" max="7" width="8.7109375" style="74" bestFit="1" customWidth="1"/>
    <col min="8" max="9" width="6.42578125" style="74" bestFit="1" customWidth="1"/>
    <col min="10" max="10" width="6.140625" style="74" bestFit="1" customWidth="1"/>
    <col min="11" max="11" width="3" style="74" customWidth="1"/>
    <col min="12" max="12" width="8.7109375" style="74" bestFit="1" customWidth="1"/>
    <col min="13" max="14" width="6.42578125" style="74" bestFit="1" customWidth="1"/>
    <col min="15" max="15" width="6.140625" style="74" bestFit="1" customWidth="1"/>
    <col min="16" max="16" width="2.85546875" style="74" customWidth="1"/>
    <col min="17" max="17" width="8.7109375" style="74" bestFit="1" customWidth="1"/>
    <col min="18" max="19" width="6.42578125" style="74" bestFit="1" customWidth="1"/>
    <col min="20" max="20" width="6.140625" style="74" bestFit="1" customWidth="1"/>
    <col min="21" max="21" width="2.85546875" style="74" customWidth="1"/>
    <col min="22" max="22" width="8.7109375" style="74" bestFit="1" customWidth="1"/>
    <col min="23" max="24" width="6.42578125" style="74" bestFit="1" customWidth="1"/>
    <col min="25" max="25" width="6.140625" style="74" bestFit="1" customWidth="1"/>
    <col min="26" max="26" width="2.85546875" style="74" customWidth="1"/>
    <col min="27" max="27" width="8.7109375" style="74" bestFit="1" customWidth="1"/>
    <col min="28" max="29" width="6.42578125" style="74" bestFit="1" customWidth="1"/>
    <col min="30" max="30" width="6.140625" style="74" bestFit="1" customWidth="1"/>
    <col min="31" max="31" width="2.85546875" style="74" customWidth="1"/>
    <col min="32" max="32" width="8.7109375" style="74" bestFit="1" customWidth="1"/>
    <col min="33" max="34" width="6.42578125" style="74" bestFit="1" customWidth="1"/>
    <col min="35" max="35" width="6.140625" style="74" bestFit="1" customWidth="1"/>
    <col min="36" max="36" width="2.85546875" style="74" customWidth="1"/>
    <col min="37" max="37" width="8.7109375" style="74" bestFit="1" customWidth="1"/>
    <col min="38" max="39" width="6.42578125" style="74" bestFit="1" customWidth="1"/>
    <col min="40" max="40" width="6.140625" style="74" bestFit="1" customWidth="1"/>
    <col min="41" max="16384" width="11.42578125" style="74"/>
  </cols>
  <sheetData>
    <row r="2" spans="2:40" x14ac:dyDescent="0.25">
      <c r="B2" s="101" t="s">
        <v>437</v>
      </c>
    </row>
    <row r="3" spans="2:40" x14ac:dyDescent="0.25">
      <c r="B3" s="79"/>
    </row>
    <row r="4" spans="2:40" x14ac:dyDescent="0.25">
      <c r="B4" s="79" t="s">
        <v>442</v>
      </c>
    </row>
    <row r="5" spans="2:40" x14ac:dyDescent="0.25">
      <c r="B5" s="79" t="s">
        <v>443</v>
      </c>
    </row>
    <row r="7" spans="2:40" x14ac:dyDescent="0.25">
      <c r="B7" s="105" t="str">
        <f>'RUWA Plan de coupe'!CA16</f>
        <v/>
      </c>
      <c r="C7" s="105" t="str">
        <f>'RUWA Plan de coupe'!CD16</f>
        <v/>
      </c>
      <c r="D7" s="105" t="str">
        <f>'RUWA Plan de coupe'!CC16</f>
        <v/>
      </c>
      <c r="E7" s="105"/>
      <c r="G7" s="105" t="str">
        <f>'RUWA Plan de coupe'!CA17</f>
        <v/>
      </c>
      <c r="H7" s="105" t="str">
        <f>'RUWA Plan de coupe'!CD17</f>
        <v/>
      </c>
      <c r="I7" s="105" t="str">
        <f>'RUWA Plan de coupe'!CC17</f>
        <v/>
      </c>
      <c r="J7" s="105"/>
      <c r="L7" s="105" t="str">
        <f>'RUWA Plan de coupe'!CA18</f>
        <v/>
      </c>
      <c r="M7" s="105" t="str">
        <f>'RUWA Plan de coupe'!CD18</f>
        <v/>
      </c>
      <c r="N7" s="105" t="str">
        <f>'RUWA Plan de coupe'!CC18</f>
        <v/>
      </c>
      <c r="O7" s="105"/>
      <c r="Q7" s="105" t="str">
        <f>'RUWA Plan de coupe'!CA19</f>
        <v/>
      </c>
      <c r="R7" s="105" t="str">
        <f>'RUWA Plan de coupe'!CD19</f>
        <v/>
      </c>
      <c r="S7" s="105" t="str">
        <f>'RUWA Plan de coupe'!CC19</f>
        <v/>
      </c>
      <c r="T7" s="105"/>
      <c r="V7" s="105" t="str">
        <f>'RUWA Plan de coupe'!CA20</f>
        <v/>
      </c>
      <c r="W7" s="105" t="str">
        <f>'RUWA Plan de coupe'!CD20</f>
        <v/>
      </c>
      <c r="X7" s="105" t="str">
        <f>'RUWA Plan de coupe'!CC20</f>
        <v/>
      </c>
      <c r="Y7" s="105"/>
      <c r="AA7" s="105" t="str">
        <f>'RUWA Plan de coupe'!CA21</f>
        <v/>
      </c>
      <c r="AB7" s="105" t="str">
        <f>'RUWA Plan de coupe'!CD21</f>
        <v/>
      </c>
      <c r="AC7" s="105" t="str">
        <f>'RUWA Plan de coupe'!CC21</f>
        <v/>
      </c>
      <c r="AD7" s="105"/>
      <c r="AF7" s="105" t="str">
        <f>'RUWA Plan de coupe'!CA22</f>
        <v/>
      </c>
      <c r="AG7" s="105" t="str">
        <f>'RUWA Plan de coupe'!CD22</f>
        <v/>
      </c>
      <c r="AH7" s="105" t="str">
        <f>'RUWA Plan de coupe'!CC22</f>
        <v/>
      </c>
      <c r="AI7" s="105"/>
      <c r="AK7" s="105" t="str">
        <f>'RUWA Plan de coupe'!CA23</f>
        <v/>
      </c>
      <c r="AL7" s="105" t="str">
        <f>'RUWA Plan de coupe'!CD23</f>
        <v/>
      </c>
      <c r="AM7" s="105" t="str">
        <f>'RUWA Plan de coupe'!CC23</f>
        <v/>
      </c>
      <c r="AN7" s="105"/>
    </row>
    <row r="8" spans="2:40" x14ac:dyDescent="0.25">
      <c r="B8" s="105" t="s">
        <v>439</v>
      </c>
      <c r="C8" s="105" t="s">
        <v>438</v>
      </c>
      <c r="D8" s="105" t="s">
        <v>440</v>
      </c>
      <c r="E8" s="105" t="s">
        <v>441</v>
      </c>
      <c r="G8" s="105" t="s">
        <v>439</v>
      </c>
      <c r="H8" s="105" t="s">
        <v>438</v>
      </c>
      <c r="I8" s="105" t="s">
        <v>440</v>
      </c>
      <c r="J8" s="105" t="s">
        <v>441</v>
      </c>
      <c r="L8" s="105" t="s">
        <v>439</v>
      </c>
      <c r="M8" s="105" t="s">
        <v>438</v>
      </c>
      <c r="N8" s="105" t="s">
        <v>440</v>
      </c>
      <c r="O8" s="105" t="s">
        <v>441</v>
      </c>
      <c r="Q8" s="105" t="s">
        <v>439</v>
      </c>
      <c r="R8" s="105" t="s">
        <v>438</v>
      </c>
      <c r="S8" s="105" t="s">
        <v>440</v>
      </c>
      <c r="T8" s="105" t="s">
        <v>441</v>
      </c>
      <c r="V8" s="105" t="s">
        <v>439</v>
      </c>
      <c r="W8" s="105" t="s">
        <v>438</v>
      </c>
      <c r="X8" s="105" t="s">
        <v>440</v>
      </c>
      <c r="Y8" s="105" t="s">
        <v>441</v>
      </c>
      <c r="AA8" s="105" t="s">
        <v>439</v>
      </c>
      <c r="AB8" s="105" t="s">
        <v>438</v>
      </c>
      <c r="AC8" s="105" t="s">
        <v>440</v>
      </c>
      <c r="AD8" s="105" t="s">
        <v>441</v>
      </c>
      <c r="AF8" s="105" t="s">
        <v>439</v>
      </c>
      <c r="AG8" s="105" t="s">
        <v>438</v>
      </c>
      <c r="AH8" s="105" t="s">
        <v>440</v>
      </c>
      <c r="AI8" s="105" t="s">
        <v>441</v>
      </c>
      <c r="AK8" s="105" t="s">
        <v>439</v>
      </c>
      <c r="AL8" s="105" t="s">
        <v>438</v>
      </c>
      <c r="AM8" s="105" t="s">
        <v>440</v>
      </c>
      <c r="AN8" s="105" t="s">
        <v>441</v>
      </c>
    </row>
    <row r="9" spans="2:40" x14ac:dyDescent="0.25">
      <c r="B9" s="79" t="str">
        <f>IF('RUWA Plan de coupe'!BA17="","",'RUWA Plan de coupe'!BA17)</f>
        <v/>
      </c>
      <c r="C9" s="79" t="str">
        <f>IF(B9="","",IF(B9=$B$4,D$7,C$7))</f>
        <v/>
      </c>
      <c r="D9" s="79" t="str">
        <f>IF(B9="","",IF(B9=$B$4,C$7,D$7))</f>
        <v/>
      </c>
      <c r="E9" s="79" t="str">
        <f>IF(B9="","",IF(B9=$B$4,C$7-'RUWA Plan de coupe'!BC17,D$7-'RUWA Plan de coupe'!BC17))</f>
        <v/>
      </c>
      <c r="G9" s="79" t="str">
        <f>IF('RUWA Plan de coupe'!BF17="","",'RUWA Plan de coupe'!BF17)</f>
        <v/>
      </c>
      <c r="H9" s="79" t="str">
        <f t="shared" ref="H9:H18" si="0">IF(G9="","",IF(G9=$B$4,I$7,H$7))</f>
        <v/>
      </c>
      <c r="I9" s="79" t="str">
        <f t="shared" ref="I9:I18" si="1">IF(G9="","",IF(G9=$B$4,H$7,I$7))</f>
        <v/>
      </c>
      <c r="J9" s="79" t="str">
        <f>IF(G9="","",IF(G9=$B$4,H$7-'RUWA Plan de coupe'!BH17,I$7-'RUWA Plan de coupe'!BH17))</f>
        <v/>
      </c>
      <c r="L9" s="79" t="str">
        <f>IF('RUWA Plan de coupe'!BK17="","",'RUWA Plan de coupe'!BK17)</f>
        <v/>
      </c>
      <c r="M9" s="79" t="str">
        <f t="shared" ref="M9:M18" si="2">IF(L9="","",IF(L9=$B$4,N$7,M$7))</f>
        <v/>
      </c>
      <c r="N9" s="79" t="str">
        <f t="shared" ref="N9:N18" si="3">IF(L9="","",IF(L9=$B$4,M$7,N$7))</f>
        <v/>
      </c>
      <c r="O9" s="79" t="str">
        <f>IF(L9="","",IF(L9=$B$4,M$7-'RUWA Plan de coupe'!BM17,N$7-'RUWA Plan de coupe'!BM17))</f>
        <v/>
      </c>
      <c r="Q9" s="79" t="str">
        <f>IF('RUWA Plan de coupe'!BP17="","",'RUWA Plan de coupe'!BP17)</f>
        <v/>
      </c>
      <c r="R9" s="79" t="str">
        <f t="shared" ref="R9:R18" si="4">IF(Q9="","",IF(Q9=$B$4,S$7,R$7))</f>
        <v/>
      </c>
      <c r="S9" s="79" t="str">
        <f t="shared" ref="S9:S18" si="5">IF(Q9="","",IF(Q9=$B$4,R$7,S$7))</f>
        <v/>
      </c>
      <c r="T9" s="79" t="str">
        <f>IF(Q9="","",IF(Q9=$B$4,R$7-'RUWA Plan de coupe'!BR17,S$7-'RUWA Plan de coupe'!BR17))</f>
        <v/>
      </c>
      <c r="V9" s="79" t="str">
        <f>IF('RUWA Plan de coupe'!BA35="","",'RUWA Plan de coupe'!BA35)</f>
        <v/>
      </c>
      <c r="W9" s="79" t="str">
        <f t="shared" ref="W9:W10" si="6">IF(V9="","",IF(V9=$B$4,X$7,W$7))</f>
        <v/>
      </c>
      <c r="X9" s="79" t="str">
        <f t="shared" ref="X9:X10" si="7">IF(V9="","",IF(V9=$B$4,W$7,X$7))</f>
        <v/>
      </c>
      <c r="Y9" s="79" t="str">
        <f>IF(V9="","",IF(V9=$B$4,W$7-'RUWA Plan de coupe'!BC35,X$7-'RUWA Plan de coupe'!BC35))</f>
        <v/>
      </c>
      <c r="AA9" s="79" t="str">
        <f>IF('RUWA Plan de coupe'!BF35="","",'RUWA Plan de coupe'!BF35)</f>
        <v/>
      </c>
      <c r="AB9" s="79" t="str">
        <f t="shared" ref="AB9:AB10" si="8">IF(AA9="","",IF(AA9=$B$4,AC$7,AB$7))</f>
        <v/>
      </c>
      <c r="AC9" s="79" t="str">
        <f t="shared" ref="AC9:AC10" si="9">IF(AA9="","",IF(AA9=$B$4,AB$7,AC$7))</f>
        <v/>
      </c>
      <c r="AD9" s="79" t="str">
        <f>IF(AA9="","",IF(AA9=$B$4,AB$7-'RUWA Plan de coupe'!BH35,AC$7-'RUWA Plan de coupe'!BH35))</f>
        <v/>
      </c>
      <c r="AF9" s="79" t="str">
        <f>IF('RUWA Plan de coupe'!BK35="","",'RUWA Plan de coupe'!BK35)</f>
        <v/>
      </c>
      <c r="AG9" s="79" t="str">
        <f t="shared" ref="AG9:AG10" si="10">IF(AF9="","",IF(AF9=$B$4,AH$7,AG$7))</f>
        <v/>
      </c>
      <c r="AH9" s="79" t="str">
        <f t="shared" ref="AH9:AH10" si="11">IF(AF9="","",IF(AF9=$B$4,AG$7,AH$7))</f>
        <v/>
      </c>
      <c r="AI9" s="79" t="str">
        <f>IF(AF9="","",IF(AF9=$B$4,AG$7-'RUWA Plan de coupe'!BM35,AH$7-'RUWA Plan de coupe'!BM35))</f>
        <v/>
      </c>
      <c r="AK9" s="79" t="str">
        <f>IF('RUWA Plan de coupe'!BP35="","",'RUWA Plan de coupe'!BP35)</f>
        <v/>
      </c>
      <c r="AL9" s="79" t="str">
        <f t="shared" ref="AL9:AL10" si="12">IF(AK9="","",IF(AK9=$B$4,AM$7,AL$7))</f>
        <v/>
      </c>
      <c r="AM9" s="79" t="str">
        <f t="shared" ref="AM9:AM10" si="13">IF(AK9="","",IF(AK9=$B$4,AL$7,AM$7))</f>
        <v/>
      </c>
      <c r="AN9" s="79" t="str">
        <f>IF(AK9="","",IF(AK9=$B$4,AL$7-'RUWA Plan de coupe'!BR35,AM$7-'RUWA Plan de coupe'!BR35))</f>
        <v/>
      </c>
    </row>
    <row r="10" spans="2:40" x14ac:dyDescent="0.25">
      <c r="B10" s="79" t="str">
        <f>IF('RUWA Plan de coupe'!BA18="","",'RUWA Plan de coupe'!BA18)</f>
        <v/>
      </c>
      <c r="C10" s="79" t="str">
        <f t="shared" ref="C10:C18" si="14">IF(B10="","",IF(B10=$B$4,D$7,C$7))</f>
        <v/>
      </c>
      <c r="D10" s="79" t="str">
        <f t="shared" ref="D10:D18" si="15">IF(B10="","",IF(B10=$B$4,C$7,D$7))</f>
        <v/>
      </c>
      <c r="E10" s="79" t="str">
        <f>IF(B10="","",IF(B10=$B$4,C$7-'RUWA Plan de coupe'!BC18,D$7-'RUWA Plan de coupe'!BC18))</f>
        <v/>
      </c>
      <c r="G10" s="79" t="str">
        <f>IF('RUWA Plan de coupe'!BF18="","",'RUWA Plan de coupe'!BF18)</f>
        <v/>
      </c>
      <c r="H10" s="79" t="str">
        <f t="shared" si="0"/>
        <v/>
      </c>
      <c r="I10" s="79" t="str">
        <f t="shared" si="1"/>
        <v/>
      </c>
      <c r="J10" s="79" t="str">
        <f>IF(G10="","",IF(G10=$B$4,H$7-'RUWA Plan de coupe'!BH18,I$7-'RUWA Plan de coupe'!BH18))</f>
        <v/>
      </c>
      <c r="L10" s="79" t="str">
        <f>IF('RUWA Plan de coupe'!BK18="","",'RUWA Plan de coupe'!BK18)</f>
        <v/>
      </c>
      <c r="M10" s="79" t="str">
        <f t="shared" si="2"/>
        <v/>
      </c>
      <c r="N10" s="79" t="str">
        <f t="shared" si="3"/>
        <v/>
      </c>
      <c r="O10" s="79" t="str">
        <f>IF(L10="","",IF(L10=$B$4,M$7-'RUWA Plan de coupe'!BM18,N$7-'RUWA Plan de coupe'!BM18))</f>
        <v/>
      </c>
      <c r="Q10" s="79" t="str">
        <f>IF('RUWA Plan de coupe'!BP18="","",'RUWA Plan de coupe'!BP18)</f>
        <v/>
      </c>
      <c r="R10" s="79" t="str">
        <f t="shared" si="4"/>
        <v/>
      </c>
      <c r="S10" s="79" t="str">
        <f t="shared" si="5"/>
        <v/>
      </c>
      <c r="T10" s="79" t="str">
        <f>IF(Q10="","",IF(Q10=$B$4,R$7-'RUWA Plan de coupe'!BR18,S$7-'RUWA Plan de coupe'!BR18))</f>
        <v/>
      </c>
      <c r="V10" s="79" t="str">
        <f>IF('RUWA Plan de coupe'!BA36="","",'RUWA Plan de coupe'!BA36)</f>
        <v/>
      </c>
      <c r="W10" s="79" t="str">
        <f t="shared" si="6"/>
        <v/>
      </c>
      <c r="X10" s="79" t="str">
        <f t="shared" si="7"/>
        <v/>
      </c>
      <c r="Y10" s="79" t="str">
        <f>IF(V10="","",IF(V10=$B$4,W$7-'RUWA Plan de coupe'!BC36,X$7-'RUWA Plan de coupe'!BC36))</f>
        <v/>
      </c>
      <c r="AA10" s="79" t="str">
        <f>IF('RUWA Plan de coupe'!BF36="","",'RUWA Plan de coupe'!BF36)</f>
        <v/>
      </c>
      <c r="AB10" s="79" t="str">
        <f t="shared" si="8"/>
        <v/>
      </c>
      <c r="AC10" s="79" t="str">
        <f t="shared" si="9"/>
        <v/>
      </c>
      <c r="AD10" s="79" t="str">
        <f>IF(AA10="","",IF(AA10=$B$4,AB$7-'RUWA Plan de coupe'!BH36,AC$7-'RUWA Plan de coupe'!BH36))</f>
        <v/>
      </c>
      <c r="AF10" s="79" t="str">
        <f>IF('RUWA Plan de coupe'!BK36="","",'RUWA Plan de coupe'!BK36)</f>
        <v/>
      </c>
      <c r="AG10" s="79" t="str">
        <f t="shared" si="10"/>
        <v/>
      </c>
      <c r="AH10" s="79" t="str">
        <f t="shared" si="11"/>
        <v/>
      </c>
      <c r="AI10" s="79" t="str">
        <f>IF(AF10="","",IF(AF10=$B$4,AG$7-'RUWA Plan de coupe'!BM36,AH$7-'RUWA Plan de coupe'!BM36))</f>
        <v/>
      </c>
      <c r="AK10" s="79" t="str">
        <f>IF('RUWA Plan de coupe'!BP36="","",'RUWA Plan de coupe'!BP36)</f>
        <v/>
      </c>
      <c r="AL10" s="79" t="str">
        <f t="shared" si="12"/>
        <v/>
      </c>
      <c r="AM10" s="79" t="str">
        <f t="shared" si="13"/>
        <v/>
      </c>
      <c r="AN10" s="79" t="str">
        <f>IF(AK10="","",IF(AK10=$B$4,AL$7-'RUWA Plan de coupe'!BR36,AM$7-'RUWA Plan de coupe'!BR36))</f>
        <v/>
      </c>
    </row>
    <row r="11" spans="2:40" x14ac:dyDescent="0.25">
      <c r="B11" s="79" t="str">
        <f>IF('RUWA Plan de coupe'!BA19="","",'RUWA Plan de coupe'!BA19)</f>
        <v/>
      </c>
      <c r="C11" s="79" t="str">
        <f t="shared" si="14"/>
        <v/>
      </c>
      <c r="D11" s="79" t="str">
        <f t="shared" si="15"/>
        <v/>
      </c>
      <c r="E11" s="79" t="str">
        <f>IF(B11="","",IF(B11=$B$4,C$7-'RUWA Plan de coupe'!BC19,D$7-'RUWA Plan de coupe'!BC19))</f>
        <v/>
      </c>
      <c r="G11" s="79" t="str">
        <f>IF('RUWA Plan de coupe'!BF19="","",'RUWA Plan de coupe'!BF19)</f>
        <v/>
      </c>
      <c r="H11" s="79" t="str">
        <f t="shared" si="0"/>
        <v/>
      </c>
      <c r="I11" s="79" t="str">
        <f t="shared" si="1"/>
        <v/>
      </c>
      <c r="J11" s="79" t="str">
        <f>IF(G11="","",IF(G11=$B$4,H$7-'RUWA Plan de coupe'!BH19,I$7-'RUWA Plan de coupe'!BH19))</f>
        <v/>
      </c>
      <c r="L11" s="79" t="str">
        <f>IF('RUWA Plan de coupe'!BK19="","",'RUWA Plan de coupe'!BK19)</f>
        <v/>
      </c>
      <c r="M11" s="79" t="str">
        <f t="shared" si="2"/>
        <v/>
      </c>
      <c r="N11" s="79" t="str">
        <f t="shared" si="3"/>
        <v/>
      </c>
      <c r="O11" s="79" t="str">
        <f>IF(L11="","",IF(L11=$B$4,M$7-'RUWA Plan de coupe'!BM19,N$7-'RUWA Plan de coupe'!BM19))</f>
        <v/>
      </c>
      <c r="Q11" s="79" t="str">
        <f>IF('RUWA Plan de coupe'!BP19="","",'RUWA Plan de coupe'!BP19)</f>
        <v/>
      </c>
      <c r="R11" s="79" t="str">
        <f t="shared" si="4"/>
        <v/>
      </c>
      <c r="S11" s="79" t="str">
        <f t="shared" si="5"/>
        <v/>
      </c>
      <c r="T11" s="79" t="str">
        <f>IF(Q11="","",IF(Q11=$B$4,R$7-'RUWA Plan de coupe'!BR19,S$7-'RUWA Plan de coupe'!BR19))</f>
        <v/>
      </c>
      <c r="V11" s="79" t="str">
        <f>IF('RUWA Plan de coupe'!BA38="","",'RUWA Plan de coupe'!BA38)</f>
        <v/>
      </c>
      <c r="W11" s="79" t="str">
        <f t="shared" ref="W11:W21" si="16">IF(V11="","",IF(V11=$B$4,X$7,W$7))</f>
        <v/>
      </c>
      <c r="X11" s="79" t="str">
        <f t="shared" ref="X11:X21" si="17">IF(V11="","",IF(V11=$B$4,W$7,X$7))</f>
        <v/>
      </c>
      <c r="Y11" s="79" t="str">
        <f>IF(V11="","",IF(V11=$B$4,W$7-'RUWA Plan de coupe'!BC38,X$7-'RUWA Plan de coupe'!BC38))</f>
        <v/>
      </c>
      <c r="AA11" s="79" t="str">
        <f>IF('RUWA Plan de coupe'!BF38="","",'RUWA Plan de coupe'!BF38)</f>
        <v/>
      </c>
      <c r="AB11" s="79" t="str">
        <f t="shared" ref="AB11:AB21" si="18">IF(AA11="","",IF(AA11=$B$4,AC$7,AB$7))</f>
        <v/>
      </c>
      <c r="AC11" s="79" t="str">
        <f t="shared" ref="AC11:AC21" si="19">IF(AA11="","",IF(AA11=$B$4,AB$7,AC$7))</f>
        <v/>
      </c>
      <c r="AD11" s="79" t="str">
        <f>IF(AA11="","",IF(AA11=$B$4,AB$7-'RUWA Plan de coupe'!BH38,AC$7-'RUWA Plan de coupe'!BH38))</f>
        <v/>
      </c>
      <c r="AF11" s="79" t="str">
        <f>IF('RUWA Plan de coupe'!BK38="","",'RUWA Plan de coupe'!BK38)</f>
        <v/>
      </c>
      <c r="AG11" s="79" t="str">
        <f t="shared" ref="AG11:AG21" si="20">IF(AF11="","",IF(AF11=$B$4,AH$7,AG$7))</f>
        <v/>
      </c>
      <c r="AH11" s="79" t="str">
        <f t="shared" ref="AH11:AH21" si="21">IF(AF11="","",IF(AF11=$B$4,AG$7,AH$7))</f>
        <v/>
      </c>
      <c r="AI11" s="79" t="str">
        <f>IF(AF11="","",IF(AF11=$B$4,AG$7-'RUWA Plan de coupe'!BM38,AH$7-'RUWA Plan de coupe'!BM38))</f>
        <v/>
      </c>
      <c r="AK11" s="79" t="str">
        <f>IF('RUWA Plan de coupe'!BP38="","",'RUWA Plan de coupe'!BP38)</f>
        <v/>
      </c>
      <c r="AL11" s="79" t="str">
        <f t="shared" ref="AL11:AL21" si="22">IF(AK11="","",IF(AK11=$B$4,AM$7,AL$7))</f>
        <v/>
      </c>
      <c r="AM11" s="79" t="str">
        <f t="shared" ref="AM11:AM21" si="23">IF(AK11="","",IF(AK11=$B$4,AL$7,AM$7))</f>
        <v/>
      </c>
      <c r="AN11" s="79" t="str">
        <f>IF(AK11="","",IF(AK11=$B$4,AL$7-'RUWA Plan de coupe'!BR38,AM$7-'RUWA Plan de coupe'!BR38))</f>
        <v/>
      </c>
    </row>
    <row r="12" spans="2:40" x14ac:dyDescent="0.25">
      <c r="B12" s="79" t="str">
        <f>IF('RUWA Plan de coupe'!BA20="","",'RUWA Plan de coupe'!BA20)</f>
        <v/>
      </c>
      <c r="C12" s="79" t="str">
        <f t="shared" si="14"/>
        <v/>
      </c>
      <c r="D12" s="79" t="str">
        <f t="shared" si="15"/>
        <v/>
      </c>
      <c r="E12" s="79" t="str">
        <f>IF(B12="","",IF(B12=$B$4,C$7-'RUWA Plan de coupe'!BC20,D$7-'RUWA Plan de coupe'!BC20))</f>
        <v/>
      </c>
      <c r="G12" s="79" t="str">
        <f>IF('RUWA Plan de coupe'!BF20="","",'RUWA Plan de coupe'!BF20)</f>
        <v/>
      </c>
      <c r="H12" s="79" t="str">
        <f t="shared" si="0"/>
        <v/>
      </c>
      <c r="I12" s="79" t="str">
        <f t="shared" si="1"/>
        <v/>
      </c>
      <c r="J12" s="79" t="str">
        <f>IF(G12="","",IF(G12=$B$4,H$7-'RUWA Plan de coupe'!BH20,I$7-'RUWA Plan de coupe'!BH20))</f>
        <v/>
      </c>
      <c r="L12" s="79" t="str">
        <f>IF('RUWA Plan de coupe'!BK20="","",'RUWA Plan de coupe'!BK20)</f>
        <v/>
      </c>
      <c r="M12" s="79" t="str">
        <f t="shared" si="2"/>
        <v/>
      </c>
      <c r="N12" s="79" t="str">
        <f t="shared" si="3"/>
        <v/>
      </c>
      <c r="O12" s="79" t="str">
        <f>IF(L12="","",IF(L12=$B$4,M$7-'RUWA Plan de coupe'!BM20,N$7-'RUWA Plan de coupe'!BM20))</f>
        <v/>
      </c>
      <c r="Q12" s="79" t="str">
        <f>IF('RUWA Plan de coupe'!BP20="","",'RUWA Plan de coupe'!BP20)</f>
        <v/>
      </c>
      <c r="R12" s="79" t="str">
        <f t="shared" si="4"/>
        <v/>
      </c>
      <c r="S12" s="79" t="str">
        <f t="shared" si="5"/>
        <v/>
      </c>
      <c r="T12" s="79" t="str">
        <f>IF(Q12="","",IF(Q12=$B$4,R$7-'RUWA Plan de coupe'!BR20,S$7-'RUWA Plan de coupe'!BR20))</f>
        <v/>
      </c>
      <c r="V12" s="79" t="str">
        <f>IF('RUWA Plan de coupe'!BA39="","",'RUWA Plan de coupe'!BA39)</f>
        <v/>
      </c>
      <c r="W12" s="79" t="str">
        <f t="shared" si="16"/>
        <v/>
      </c>
      <c r="X12" s="79" t="str">
        <f t="shared" si="17"/>
        <v/>
      </c>
      <c r="Y12" s="79" t="str">
        <f>IF(V12="","",IF(V12=$B$4,W$7-'RUWA Plan de coupe'!BC39,X$7-'RUWA Plan de coupe'!BC39))</f>
        <v/>
      </c>
      <c r="AA12" s="79" t="str">
        <f>IF('RUWA Plan de coupe'!BF39="","",'RUWA Plan de coupe'!BF39)</f>
        <v/>
      </c>
      <c r="AB12" s="79" t="str">
        <f t="shared" si="18"/>
        <v/>
      </c>
      <c r="AC12" s="79" t="str">
        <f t="shared" si="19"/>
        <v/>
      </c>
      <c r="AD12" s="79" t="str">
        <f>IF(AA12="","",IF(AA12=$B$4,AB$7-'RUWA Plan de coupe'!BH39,AC$7-'RUWA Plan de coupe'!BH39))</f>
        <v/>
      </c>
      <c r="AF12" s="79" t="str">
        <f>IF('RUWA Plan de coupe'!BK39="","",'RUWA Plan de coupe'!BK39)</f>
        <v/>
      </c>
      <c r="AG12" s="79" t="str">
        <f t="shared" si="20"/>
        <v/>
      </c>
      <c r="AH12" s="79" t="str">
        <f t="shared" si="21"/>
        <v/>
      </c>
      <c r="AI12" s="79" t="str">
        <f>IF(AF12="","",IF(AF12=$B$4,AG$7-'RUWA Plan de coupe'!BM39,AH$7-'RUWA Plan de coupe'!BM39))</f>
        <v/>
      </c>
      <c r="AK12" s="79" t="str">
        <f>IF('RUWA Plan de coupe'!BP39="","",'RUWA Plan de coupe'!BP39)</f>
        <v/>
      </c>
      <c r="AL12" s="79" t="str">
        <f t="shared" si="22"/>
        <v/>
      </c>
      <c r="AM12" s="79" t="str">
        <f t="shared" si="23"/>
        <v/>
      </c>
      <c r="AN12" s="79" t="str">
        <f>IF(AK12="","",IF(AK12=$B$4,AL$7-'RUWA Plan de coupe'!BR39,AM$7-'RUWA Plan de coupe'!BR39))</f>
        <v/>
      </c>
    </row>
    <row r="13" spans="2:40" x14ac:dyDescent="0.25">
      <c r="B13" s="79" t="str">
        <f>IF('RUWA Plan de coupe'!BA21="","",'RUWA Plan de coupe'!BA21)</f>
        <v/>
      </c>
      <c r="C13" s="79" t="str">
        <f t="shared" si="14"/>
        <v/>
      </c>
      <c r="D13" s="79" t="str">
        <f t="shared" si="15"/>
        <v/>
      </c>
      <c r="E13" s="79" t="str">
        <f>IF(B13="","",IF(B13=$B$4,C$7-'RUWA Plan de coupe'!BC21,D$7-'RUWA Plan de coupe'!BC21))</f>
        <v/>
      </c>
      <c r="G13" s="79" t="str">
        <f>IF('RUWA Plan de coupe'!BF21="","",'RUWA Plan de coupe'!BF21)</f>
        <v/>
      </c>
      <c r="H13" s="79" t="str">
        <f t="shared" si="0"/>
        <v/>
      </c>
      <c r="I13" s="79" t="str">
        <f t="shared" si="1"/>
        <v/>
      </c>
      <c r="J13" s="79" t="str">
        <f>IF(G13="","",IF(G13=$B$4,H$7-'RUWA Plan de coupe'!BH21,I$7-'RUWA Plan de coupe'!BH21))</f>
        <v/>
      </c>
      <c r="L13" s="79" t="str">
        <f>IF('RUWA Plan de coupe'!BK21="","",'RUWA Plan de coupe'!BK21)</f>
        <v/>
      </c>
      <c r="M13" s="79" t="str">
        <f t="shared" si="2"/>
        <v/>
      </c>
      <c r="N13" s="79" t="str">
        <f t="shared" si="3"/>
        <v/>
      </c>
      <c r="O13" s="79" t="str">
        <f>IF(L13="","",IF(L13=$B$4,M$7-'RUWA Plan de coupe'!BM21,N$7-'RUWA Plan de coupe'!BM21))</f>
        <v/>
      </c>
      <c r="Q13" s="79" t="str">
        <f>IF('RUWA Plan de coupe'!BP21="","",'RUWA Plan de coupe'!BP21)</f>
        <v/>
      </c>
      <c r="R13" s="79" t="str">
        <f t="shared" si="4"/>
        <v/>
      </c>
      <c r="S13" s="79" t="str">
        <f t="shared" si="5"/>
        <v/>
      </c>
      <c r="T13" s="79" t="str">
        <f>IF(Q13="","",IF(Q13=$B$4,R$7-'RUWA Plan de coupe'!BR21,S$7-'RUWA Plan de coupe'!BR21))</f>
        <v/>
      </c>
      <c r="V13" s="79" t="str">
        <f>IF('RUWA Plan de coupe'!BA40="","",'RUWA Plan de coupe'!BA40)</f>
        <v/>
      </c>
      <c r="W13" s="79" t="str">
        <f t="shared" si="16"/>
        <v/>
      </c>
      <c r="X13" s="79" t="str">
        <f t="shared" si="17"/>
        <v/>
      </c>
      <c r="Y13" s="79" t="str">
        <f>IF(V13="","",IF(V13=$B$4,W$7-'RUWA Plan de coupe'!BC40,X$7-'RUWA Plan de coupe'!BC40))</f>
        <v/>
      </c>
      <c r="AA13" s="79" t="str">
        <f>IF('RUWA Plan de coupe'!BF40="","",'RUWA Plan de coupe'!BF40)</f>
        <v/>
      </c>
      <c r="AB13" s="79" t="str">
        <f t="shared" si="18"/>
        <v/>
      </c>
      <c r="AC13" s="79" t="str">
        <f t="shared" si="19"/>
        <v/>
      </c>
      <c r="AD13" s="79" t="str">
        <f>IF(AA13="","",IF(AA13=$B$4,AB$7-'RUWA Plan de coupe'!BH40,AC$7-'RUWA Plan de coupe'!BH40))</f>
        <v/>
      </c>
      <c r="AF13" s="79" t="str">
        <f>IF('RUWA Plan de coupe'!BK40="","",'RUWA Plan de coupe'!BK40)</f>
        <v/>
      </c>
      <c r="AG13" s="79" t="str">
        <f t="shared" si="20"/>
        <v/>
      </c>
      <c r="AH13" s="79" t="str">
        <f t="shared" si="21"/>
        <v/>
      </c>
      <c r="AI13" s="79" t="str">
        <f>IF(AF13="","",IF(AF13=$B$4,AG$7-'RUWA Plan de coupe'!BM40,AH$7-'RUWA Plan de coupe'!BM40))</f>
        <v/>
      </c>
      <c r="AK13" s="79" t="str">
        <f>IF('RUWA Plan de coupe'!BP40="","",'RUWA Plan de coupe'!BP40)</f>
        <v/>
      </c>
      <c r="AL13" s="79" t="str">
        <f t="shared" si="22"/>
        <v/>
      </c>
      <c r="AM13" s="79" t="str">
        <f t="shared" si="23"/>
        <v/>
      </c>
      <c r="AN13" s="79" t="str">
        <f>IF(AK13="","",IF(AK13=$B$4,AL$7-'RUWA Plan de coupe'!BR40,AM$7-'RUWA Plan de coupe'!BR40))</f>
        <v/>
      </c>
    </row>
    <row r="14" spans="2:40" x14ac:dyDescent="0.25">
      <c r="B14" s="79" t="str">
        <f>IF('RUWA Plan de coupe'!BA22="","",'RUWA Plan de coupe'!BA22)</f>
        <v/>
      </c>
      <c r="C14" s="79" t="str">
        <f t="shared" si="14"/>
        <v/>
      </c>
      <c r="D14" s="79" t="str">
        <f t="shared" si="15"/>
        <v/>
      </c>
      <c r="E14" s="79" t="str">
        <f>IF(B14="","",IF(B14=$B$4,C$7-'RUWA Plan de coupe'!BC22,D$7-'RUWA Plan de coupe'!BC22))</f>
        <v/>
      </c>
      <c r="G14" s="79" t="str">
        <f>IF('RUWA Plan de coupe'!BF22="","",'RUWA Plan de coupe'!BF22)</f>
        <v/>
      </c>
      <c r="H14" s="79" t="str">
        <f t="shared" si="0"/>
        <v/>
      </c>
      <c r="I14" s="79" t="str">
        <f t="shared" si="1"/>
        <v/>
      </c>
      <c r="J14" s="79" t="str">
        <f>IF(G14="","",IF(G14=$B$4,H$7-'RUWA Plan de coupe'!BH22,I$7-'RUWA Plan de coupe'!BH22))</f>
        <v/>
      </c>
      <c r="L14" s="79" t="str">
        <f>IF('RUWA Plan de coupe'!BK22="","",'RUWA Plan de coupe'!BK22)</f>
        <v/>
      </c>
      <c r="M14" s="79" t="str">
        <f t="shared" si="2"/>
        <v/>
      </c>
      <c r="N14" s="79" t="str">
        <f t="shared" si="3"/>
        <v/>
      </c>
      <c r="O14" s="79" t="str">
        <f>IF(L14="","",IF(L14=$B$4,M$7-'RUWA Plan de coupe'!BM22,N$7-'RUWA Plan de coupe'!BM22))</f>
        <v/>
      </c>
      <c r="Q14" s="79" t="str">
        <f>IF('RUWA Plan de coupe'!BP22="","",'RUWA Plan de coupe'!BP22)</f>
        <v/>
      </c>
      <c r="R14" s="79" t="str">
        <f t="shared" si="4"/>
        <v/>
      </c>
      <c r="S14" s="79" t="str">
        <f t="shared" si="5"/>
        <v/>
      </c>
      <c r="T14" s="79" t="str">
        <f>IF(Q14="","",IF(Q14=$B$4,R$7-'RUWA Plan de coupe'!BR22,S$7-'RUWA Plan de coupe'!BR22))</f>
        <v/>
      </c>
      <c r="V14" s="79" t="str">
        <f>IF('RUWA Plan de coupe'!BA41="","",'RUWA Plan de coupe'!BA41)</f>
        <v/>
      </c>
      <c r="W14" s="79" t="str">
        <f t="shared" si="16"/>
        <v/>
      </c>
      <c r="X14" s="79" t="str">
        <f t="shared" si="17"/>
        <v/>
      </c>
      <c r="Y14" s="79" t="str">
        <f>IF(V14="","",IF(V14=$B$4,W$7-'RUWA Plan de coupe'!BC41,X$7-'RUWA Plan de coupe'!BC41))</f>
        <v/>
      </c>
      <c r="AA14" s="79" t="str">
        <f>IF('RUWA Plan de coupe'!BF41="","",'RUWA Plan de coupe'!BF41)</f>
        <v/>
      </c>
      <c r="AB14" s="79" t="str">
        <f t="shared" si="18"/>
        <v/>
      </c>
      <c r="AC14" s="79" t="str">
        <f t="shared" si="19"/>
        <v/>
      </c>
      <c r="AD14" s="79" t="str">
        <f>IF(AA14="","",IF(AA14=$B$4,AB$7-'RUWA Plan de coupe'!BH41,AC$7-'RUWA Plan de coupe'!BH41))</f>
        <v/>
      </c>
      <c r="AF14" s="79" t="str">
        <f>IF('RUWA Plan de coupe'!BK41="","",'RUWA Plan de coupe'!BK41)</f>
        <v/>
      </c>
      <c r="AG14" s="79" t="str">
        <f t="shared" si="20"/>
        <v/>
      </c>
      <c r="AH14" s="79" t="str">
        <f t="shared" si="21"/>
        <v/>
      </c>
      <c r="AI14" s="79" t="str">
        <f>IF(AF14="","",IF(AF14=$B$4,AG$7-'RUWA Plan de coupe'!BM41,AH$7-'RUWA Plan de coupe'!BM41))</f>
        <v/>
      </c>
      <c r="AK14" s="79" t="str">
        <f>IF('RUWA Plan de coupe'!BP41="","",'RUWA Plan de coupe'!BP41)</f>
        <v/>
      </c>
      <c r="AL14" s="79" t="str">
        <f t="shared" si="22"/>
        <v/>
      </c>
      <c r="AM14" s="79" t="str">
        <f t="shared" si="23"/>
        <v/>
      </c>
      <c r="AN14" s="79" t="str">
        <f>IF(AK14="","",IF(AK14=$B$4,AL$7-'RUWA Plan de coupe'!BR41,AM$7-'RUWA Plan de coupe'!BR41))</f>
        <v/>
      </c>
    </row>
    <row r="15" spans="2:40" x14ac:dyDescent="0.25">
      <c r="B15" s="79" t="str">
        <f>IF('RUWA Plan de coupe'!BA23="","",'RUWA Plan de coupe'!BA23)</f>
        <v/>
      </c>
      <c r="C15" s="79" t="str">
        <f t="shared" si="14"/>
        <v/>
      </c>
      <c r="D15" s="79" t="str">
        <f t="shared" si="15"/>
        <v/>
      </c>
      <c r="E15" s="79" t="str">
        <f>IF(B15="","",IF(B15=$B$4,C$7-'RUWA Plan de coupe'!BC23,D$7-'RUWA Plan de coupe'!BC23))</f>
        <v/>
      </c>
      <c r="G15" s="79" t="str">
        <f>IF('RUWA Plan de coupe'!BF23="","",'RUWA Plan de coupe'!BF23)</f>
        <v/>
      </c>
      <c r="H15" s="79" t="str">
        <f t="shared" si="0"/>
        <v/>
      </c>
      <c r="I15" s="79" t="str">
        <f t="shared" si="1"/>
        <v/>
      </c>
      <c r="J15" s="79" t="str">
        <f>IF(G15="","",IF(G15=$B$4,H$7-'RUWA Plan de coupe'!BH23,I$7-'RUWA Plan de coupe'!BH23))</f>
        <v/>
      </c>
      <c r="L15" s="79" t="str">
        <f>IF('RUWA Plan de coupe'!BK23="","",'RUWA Plan de coupe'!BK23)</f>
        <v/>
      </c>
      <c r="M15" s="79" t="str">
        <f t="shared" si="2"/>
        <v/>
      </c>
      <c r="N15" s="79" t="str">
        <f t="shared" si="3"/>
        <v/>
      </c>
      <c r="O15" s="79" t="str">
        <f>IF(L15="","",IF(L15=$B$4,M$7-'RUWA Plan de coupe'!BM23,N$7-'RUWA Plan de coupe'!BM23))</f>
        <v/>
      </c>
      <c r="Q15" s="79" t="str">
        <f>IF('RUWA Plan de coupe'!BP23="","",'RUWA Plan de coupe'!BP23)</f>
        <v/>
      </c>
      <c r="R15" s="79" t="str">
        <f t="shared" si="4"/>
        <v/>
      </c>
      <c r="S15" s="79" t="str">
        <f t="shared" si="5"/>
        <v/>
      </c>
      <c r="T15" s="79" t="str">
        <f>IF(Q15="","",IF(Q15=$B$4,R$7-'RUWA Plan de coupe'!BR23,S$7-'RUWA Plan de coupe'!BR23))</f>
        <v/>
      </c>
      <c r="V15" s="79" t="str">
        <f>IF('RUWA Plan de coupe'!BA42="","",'RUWA Plan de coupe'!BA42)</f>
        <v/>
      </c>
      <c r="W15" s="79" t="str">
        <f t="shared" si="16"/>
        <v/>
      </c>
      <c r="X15" s="79" t="str">
        <f t="shared" si="17"/>
        <v/>
      </c>
      <c r="Y15" s="79" t="str">
        <f>IF(V15="","",IF(V15=$B$4,W$7-'RUWA Plan de coupe'!BC42,X$7-'RUWA Plan de coupe'!BC42))</f>
        <v/>
      </c>
      <c r="AA15" s="79" t="str">
        <f>IF('RUWA Plan de coupe'!BF42="","",'RUWA Plan de coupe'!BF42)</f>
        <v/>
      </c>
      <c r="AB15" s="79" t="str">
        <f t="shared" si="18"/>
        <v/>
      </c>
      <c r="AC15" s="79" t="str">
        <f t="shared" si="19"/>
        <v/>
      </c>
      <c r="AD15" s="79" t="str">
        <f>IF(AA15="","",IF(AA15=$B$4,AB$7-'RUWA Plan de coupe'!BH42,AC$7-'RUWA Plan de coupe'!BH42))</f>
        <v/>
      </c>
      <c r="AF15" s="79" t="str">
        <f>IF('RUWA Plan de coupe'!BK42="","",'RUWA Plan de coupe'!BK42)</f>
        <v/>
      </c>
      <c r="AG15" s="79" t="str">
        <f t="shared" si="20"/>
        <v/>
      </c>
      <c r="AH15" s="79" t="str">
        <f t="shared" si="21"/>
        <v/>
      </c>
      <c r="AI15" s="79" t="str">
        <f>IF(AF15="","",IF(AF15=$B$4,AG$7-'RUWA Plan de coupe'!BM42,AH$7-'RUWA Plan de coupe'!BM42))</f>
        <v/>
      </c>
      <c r="AK15" s="79" t="str">
        <f>IF('RUWA Plan de coupe'!BP42="","",'RUWA Plan de coupe'!BP42)</f>
        <v/>
      </c>
      <c r="AL15" s="79" t="str">
        <f t="shared" si="22"/>
        <v/>
      </c>
      <c r="AM15" s="79" t="str">
        <f t="shared" si="23"/>
        <v/>
      </c>
      <c r="AN15" s="79" t="str">
        <f>IF(AK15="","",IF(AK15=$B$4,AL$7-'RUWA Plan de coupe'!BR42,AM$7-'RUWA Plan de coupe'!BR42))</f>
        <v/>
      </c>
    </row>
    <row r="16" spans="2:40" x14ac:dyDescent="0.25">
      <c r="B16" s="79" t="str">
        <f>IF('RUWA Plan de coupe'!BA24="","",'RUWA Plan de coupe'!BA24)</f>
        <v/>
      </c>
      <c r="C16" s="79" t="str">
        <f t="shared" si="14"/>
        <v/>
      </c>
      <c r="D16" s="79" t="str">
        <f t="shared" si="15"/>
        <v/>
      </c>
      <c r="E16" s="79" t="str">
        <f>IF(B16="","",IF(B16=$B$4,C$7-'RUWA Plan de coupe'!BC24,D$7-'RUWA Plan de coupe'!BC24))</f>
        <v/>
      </c>
      <c r="G16" s="79" t="str">
        <f>IF('RUWA Plan de coupe'!BF24="","",'RUWA Plan de coupe'!BF24)</f>
        <v/>
      </c>
      <c r="H16" s="79" t="str">
        <f t="shared" si="0"/>
        <v/>
      </c>
      <c r="I16" s="79" t="str">
        <f t="shared" si="1"/>
        <v/>
      </c>
      <c r="J16" s="79" t="str">
        <f>IF(G16="","",IF(G16=$B$4,H$7-'RUWA Plan de coupe'!BH24,I$7-'RUWA Plan de coupe'!BH24))</f>
        <v/>
      </c>
      <c r="L16" s="79" t="str">
        <f>IF('RUWA Plan de coupe'!BK24="","",'RUWA Plan de coupe'!BK24)</f>
        <v/>
      </c>
      <c r="M16" s="79" t="str">
        <f t="shared" si="2"/>
        <v/>
      </c>
      <c r="N16" s="79" t="str">
        <f t="shared" si="3"/>
        <v/>
      </c>
      <c r="O16" s="79" t="str">
        <f>IF(L16="","",IF(L16=$B$4,M$7-'RUWA Plan de coupe'!BM24,N$7-'RUWA Plan de coupe'!BM24))</f>
        <v/>
      </c>
      <c r="Q16" s="79" t="str">
        <f>IF('RUWA Plan de coupe'!BP24="","",'RUWA Plan de coupe'!BP24)</f>
        <v/>
      </c>
      <c r="R16" s="79" t="str">
        <f t="shared" si="4"/>
        <v/>
      </c>
      <c r="S16" s="79" t="str">
        <f t="shared" si="5"/>
        <v/>
      </c>
      <c r="T16" s="79" t="str">
        <f>IF(Q16="","",IF(Q16=$B$4,R$7-'RUWA Plan de coupe'!BR24,S$7-'RUWA Plan de coupe'!BR24))</f>
        <v/>
      </c>
      <c r="V16" s="79" t="str">
        <f>IF('RUWA Plan de coupe'!BA43="","",'RUWA Plan de coupe'!BA43)</f>
        <v/>
      </c>
      <c r="W16" s="79" t="str">
        <f t="shared" si="16"/>
        <v/>
      </c>
      <c r="X16" s="79" t="str">
        <f t="shared" si="17"/>
        <v/>
      </c>
      <c r="Y16" s="79" t="str">
        <f>IF(V16="","",IF(V16=$B$4,W$7-'RUWA Plan de coupe'!BC43,X$7-'RUWA Plan de coupe'!BC43))</f>
        <v/>
      </c>
      <c r="AA16" s="79" t="str">
        <f>IF('RUWA Plan de coupe'!BF43="","",'RUWA Plan de coupe'!BF43)</f>
        <v/>
      </c>
      <c r="AB16" s="79" t="str">
        <f t="shared" si="18"/>
        <v/>
      </c>
      <c r="AC16" s="79" t="str">
        <f t="shared" si="19"/>
        <v/>
      </c>
      <c r="AD16" s="79" t="str">
        <f>IF(AA16="","",IF(AA16=$B$4,AB$7-'RUWA Plan de coupe'!BH43,AC$7-'RUWA Plan de coupe'!BH43))</f>
        <v/>
      </c>
      <c r="AF16" s="79" t="str">
        <f>IF('RUWA Plan de coupe'!BK43="","",'RUWA Plan de coupe'!BK43)</f>
        <v/>
      </c>
      <c r="AG16" s="79" t="str">
        <f t="shared" si="20"/>
        <v/>
      </c>
      <c r="AH16" s="79" t="str">
        <f t="shared" si="21"/>
        <v/>
      </c>
      <c r="AI16" s="79" t="str">
        <f>IF(AF16="","",IF(AF16=$B$4,AG$7-'RUWA Plan de coupe'!BM43,AH$7-'RUWA Plan de coupe'!BM43))</f>
        <v/>
      </c>
      <c r="AK16" s="79" t="str">
        <f>IF('RUWA Plan de coupe'!BP43="","",'RUWA Plan de coupe'!BP43)</f>
        <v/>
      </c>
      <c r="AL16" s="79" t="str">
        <f t="shared" si="22"/>
        <v/>
      </c>
      <c r="AM16" s="79" t="str">
        <f t="shared" si="23"/>
        <v/>
      </c>
      <c r="AN16" s="79" t="str">
        <f>IF(AK16="","",IF(AK16=$B$4,AL$7-'RUWA Plan de coupe'!BR43,AM$7-'RUWA Plan de coupe'!BR43))</f>
        <v/>
      </c>
    </row>
    <row r="17" spans="2:40" x14ac:dyDescent="0.25">
      <c r="B17" s="79" t="str">
        <f>IF('RUWA Plan de coupe'!BA25="","",'RUWA Plan de coupe'!BA25)</f>
        <v/>
      </c>
      <c r="C17" s="79" t="str">
        <f t="shared" si="14"/>
        <v/>
      </c>
      <c r="D17" s="79" t="str">
        <f t="shared" si="15"/>
        <v/>
      </c>
      <c r="E17" s="79" t="str">
        <f>IF(B17="","",IF(B17=$B$4,C$7-'RUWA Plan de coupe'!BC25,D$7-'RUWA Plan de coupe'!BC25))</f>
        <v/>
      </c>
      <c r="G17" s="79" t="str">
        <f>IF('RUWA Plan de coupe'!BF25="","",'RUWA Plan de coupe'!BF25)</f>
        <v/>
      </c>
      <c r="H17" s="79" t="str">
        <f t="shared" si="0"/>
        <v/>
      </c>
      <c r="I17" s="79" t="str">
        <f t="shared" si="1"/>
        <v/>
      </c>
      <c r="J17" s="79" t="str">
        <f>IF(G17="","",IF(G17=$B$4,H$7-'RUWA Plan de coupe'!BH25,I$7-'RUWA Plan de coupe'!BH25))</f>
        <v/>
      </c>
      <c r="L17" s="79" t="str">
        <f>IF('RUWA Plan de coupe'!BK25="","",'RUWA Plan de coupe'!BK25)</f>
        <v/>
      </c>
      <c r="M17" s="79" t="str">
        <f t="shared" si="2"/>
        <v/>
      </c>
      <c r="N17" s="79" t="str">
        <f t="shared" si="3"/>
        <v/>
      </c>
      <c r="O17" s="79" t="str">
        <f>IF(L17="","",IF(L17=$B$4,M$7-'RUWA Plan de coupe'!BM25,N$7-'RUWA Plan de coupe'!BM25))</f>
        <v/>
      </c>
      <c r="Q17" s="79" t="str">
        <f>IF('RUWA Plan de coupe'!BP25="","",'RUWA Plan de coupe'!BP25)</f>
        <v/>
      </c>
      <c r="R17" s="79" t="str">
        <f t="shared" si="4"/>
        <v/>
      </c>
      <c r="S17" s="79" t="str">
        <f t="shared" si="5"/>
        <v/>
      </c>
      <c r="T17" s="79" t="str">
        <f>IF(Q17="","",IF(Q17=$B$4,R$7-'RUWA Plan de coupe'!BR25,S$7-'RUWA Plan de coupe'!BR25))</f>
        <v/>
      </c>
      <c r="V17" s="79" t="str">
        <f>IF('RUWA Plan de coupe'!BA44="","",'RUWA Plan de coupe'!BA44)</f>
        <v/>
      </c>
      <c r="W17" s="79" t="str">
        <f t="shared" si="16"/>
        <v/>
      </c>
      <c r="X17" s="79" t="str">
        <f t="shared" si="17"/>
        <v/>
      </c>
      <c r="Y17" s="79" t="str">
        <f>IF(V17="","",IF(V17=$B$4,W$7-'RUWA Plan de coupe'!BC44,X$7-'RUWA Plan de coupe'!BC44))</f>
        <v/>
      </c>
      <c r="AA17" s="79" t="str">
        <f>IF('RUWA Plan de coupe'!BF44="","",'RUWA Plan de coupe'!BF44)</f>
        <v/>
      </c>
      <c r="AB17" s="79" t="str">
        <f t="shared" si="18"/>
        <v/>
      </c>
      <c r="AC17" s="79" t="str">
        <f t="shared" si="19"/>
        <v/>
      </c>
      <c r="AD17" s="79" t="str">
        <f>IF(AA17="","",IF(AA17=$B$4,AB$7-'RUWA Plan de coupe'!BH44,AC$7-'RUWA Plan de coupe'!BH44))</f>
        <v/>
      </c>
      <c r="AF17" s="79" t="str">
        <f>IF('RUWA Plan de coupe'!BK44="","",'RUWA Plan de coupe'!BK44)</f>
        <v/>
      </c>
      <c r="AG17" s="79" t="str">
        <f t="shared" si="20"/>
        <v/>
      </c>
      <c r="AH17" s="79" t="str">
        <f t="shared" si="21"/>
        <v/>
      </c>
      <c r="AI17" s="79" t="str">
        <f>IF(AF17="","",IF(AF17=$B$4,AG$7-'RUWA Plan de coupe'!BM44,AH$7-'RUWA Plan de coupe'!BM44))</f>
        <v/>
      </c>
      <c r="AK17" s="79" t="str">
        <f>IF('RUWA Plan de coupe'!BP44="","",'RUWA Plan de coupe'!BP44)</f>
        <v/>
      </c>
      <c r="AL17" s="79" t="str">
        <f t="shared" si="22"/>
        <v/>
      </c>
      <c r="AM17" s="79" t="str">
        <f t="shared" si="23"/>
        <v/>
      </c>
      <c r="AN17" s="79" t="str">
        <f>IF(AK17="","",IF(AK17=$B$4,AL$7-'RUWA Plan de coupe'!BR44,AM$7-'RUWA Plan de coupe'!BR44))</f>
        <v/>
      </c>
    </row>
    <row r="18" spans="2:40" x14ac:dyDescent="0.25">
      <c r="B18" s="79" t="str">
        <f>IF('RUWA Plan de coupe'!BA26="","",'RUWA Plan de coupe'!BA26)</f>
        <v/>
      </c>
      <c r="C18" s="79" t="str">
        <f t="shared" si="14"/>
        <v/>
      </c>
      <c r="D18" s="79" t="str">
        <f t="shared" si="15"/>
        <v/>
      </c>
      <c r="E18" s="79" t="str">
        <f>IF(B18="","",IF(B18=$B$4,C$7-'RUWA Plan de coupe'!BC26,D$7-'RUWA Plan de coupe'!BC26))</f>
        <v/>
      </c>
      <c r="G18" s="79" t="str">
        <f>IF('RUWA Plan de coupe'!BF26="","",'RUWA Plan de coupe'!BF26)</f>
        <v/>
      </c>
      <c r="H18" s="79" t="str">
        <f t="shared" si="0"/>
        <v/>
      </c>
      <c r="I18" s="79" t="str">
        <f t="shared" si="1"/>
        <v/>
      </c>
      <c r="J18" s="79" t="str">
        <f>IF(G18="","",IF(G18=$B$4,H$7-'RUWA Plan de coupe'!BH26,I$7-'RUWA Plan de coupe'!BH26))</f>
        <v/>
      </c>
      <c r="L18" s="79" t="str">
        <f>IF('RUWA Plan de coupe'!BK26="","",'RUWA Plan de coupe'!BK26)</f>
        <v/>
      </c>
      <c r="M18" s="79" t="str">
        <f t="shared" si="2"/>
        <v/>
      </c>
      <c r="N18" s="79" t="str">
        <f t="shared" si="3"/>
        <v/>
      </c>
      <c r="O18" s="79" t="str">
        <f>IF(L18="","",IF(L18=$B$4,M$7-'RUWA Plan de coupe'!BM26,N$7-'RUWA Plan de coupe'!BM26))</f>
        <v/>
      </c>
      <c r="Q18" s="79" t="str">
        <f>IF('RUWA Plan de coupe'!BP26="","",'RUWA Plan de coupe'!BP26)</f>
        <v/>
      </c>
      <c r="R18" s="79" t="str">
        <f t="shared" si="4"/>
        <v/>
      </c>
      <c r="S18" s="79" t="str">
        <f t="shared" si="5"/>
        <v/>
      </c>
      <c r="T18" s="79" t="str">
        <f>IF(Q18="","",IF(Q18=$B$4,R$7-'RUWA Plan de coupe'!BR26,S$7-'RUWA Plan de coupe'!BR26))</f>
        <v/>
      </c>
      <c r="V18" s="79" t="str">
        <f>IF('RUWA Plan de coupe'!BA45="","",'RUWA Plan de coupe'!BA45)</f>
        <v/>
      </c>
      <c r="W18" s="79" t="str">
        <f t="shared" si="16"/>
        <v/>
      </c>
      <c r="X18" s="79" t="str">
        <f t="shared" si="17"/>
        <v/>
      </c>
      <c r="Y18" s="79" t="str">
        <f>IF(V18="","",IF(V18=$B$4,W$7-'RUWA Plan de coupe'!BC45,X$7-'RUWA Plan de coupe'!BC45))</f>
        <v/>
      </c>
      <c r="AA18" s="79" t="str">
        <f>IF('RUWA Plan de coupe'!BF45="","",'RUWA Plan de coupe'!BF45)</f>
        <v/>
      </c>
      <c r="AB18" s="79" t="str">
        <f t="shared" si="18"/>
        <v/>
      </c>
      <c r="AC18" s="79" t="str">
        <f t="shared" si="19"/>
        <v/>
      </c>
      <c r="AD18" s="79" t="str">
        <f>IF(AA18="","",IF(AA18=$B$4,AB$7-'RUWA Plan de coupe'!BH45,AC$7-'RUWA Plan de coupe'!BH45))</f>
        <v/>
      </c>
      <c r="AF18" s="79" t="str">
        <f>IF('RUWA Plan de coupe'!BK45="","",'RUWA Plan de coupe'!BK45)</f>
        <v/>
      </c>
      <c r="AG18" s="79" t="str">
        <f t="shared" si="20"/>
        <v/>
      </c>
      <c r="AH18" s="79" t="str">
        <f t="shared" si="21"/>
        <v/>
      </c>
      <c r="AI18" s="79" t="str">
        <f>IF(AF18="","",IF(AF18=$B$4,AG$7-'RUWA Plan de coupe'!BM45,AH$7-'RUWA Plan de coupe'!BM45))</f>
        <v/>
      </c>
      <c r="AK18" s="79" t="str">
        <f>IF('RUWA Plan de coupe'!BP45="","",'RUWA Plan de coupe'!BP45)</f>
        <v/>
      </c>
      <c r="AL18" s="79" t="str">
        <f t="shared" si="22"/>
        <v/>
      </c>
      <c r="AM18" s="79" t="str">
        <f t="shared" si="23"/>
        <v/>
      </c>
      <c r="AN18" s="79" t="str">
        <f>IF(AK18="","",IF(AK18=$B$4,AL$7-'RUWA Plan de coupe'!BR45,AM$7-'RUWA Plan de coupe'!BR45))</f>
        <v/>
      </c>
    </row>
    <row r="19" spans="2:40" x14ac:dyDescent="0.25">
      <c r="B19" s="79" t="str">
        <f>IF('RUWA Plan de coupe'!BA28="","",'RUWA Plan de coupe'!BA28)</f>
        <v/>
      </c>
      <c r="C19" s="79" t="str">
        <f>IF(B19="","",IF(B19=$B$4,D$7,C$7))</f>
        <v/>
      </c>
      <c r="D19" s="79" t="str">
        <f>IF(B19="","",IF(B19=$B$4,C$7,D$7))</f>
        <v/>
      </c>
      <c r="E19" s="79" t="str">
        <f>IF(B19="","",IF(B19=$B$4,C$7-'RUWA Plan de coupe'!BC28,D$7-'RUWA Plan de coupe'!BC28))</f>
        <v/>
      </c>
      <c r="G19" s="79" t="str">
        <f>IF('RUWA Plan de coupe'!BF28="","",'RUWA Plan de coupe'!BF28)</f>
        <v/>
      </c>
      <c r="H19" s="79" t="str">
        <f>IF(G19="","",IF(G19=$B$4,I$7,H$7))</f>
        <v/>
      </c>
      <c r="I19" s="79" t="str">
        <f>IF(G19="","",IF(G19=$B$4,H$7,I$7))</f>
        <v/>
      </c>
      <c r="J19" s="79" t="str">
        <f>IF(G19="","",IF(G19=$B$4,H$7-'RUWA Plan de coupe'!BH28,I$7-'RUWA Plan de coupe'!BH28))</f>
        <v/>
      </c>
      <c r="L19" s="79" t="str">
        <f>IF('RUWA Plan de coupe'!BK28="","",'RUWA Plan de coupe'!BK28)</f>
        <v/>
      </c>
      <c r="M19" s="79" t="str">
        <f>IF(L19="","",IF(L19=$B$4,N$7,M$7))</f>
        <v/>
      </c>
      <c r="N19" s="79" t="str">
        <f>IF(L19="","",IF(L19=$B$4,M$7,N$7))</f>
        <v/>
      </c>
      <c r="O19" s="79" t="str">
        <f>IF(L19="","",IF(L19=$B$4,M$7-'RUWA Plan de coupe'!BM28,N$7-'RUWA Plan de coupe'!BM28))</f>
        <v/>
      </c>
      <c r="Q19" s="79" t="str">
        <f>IF('RUWA Plan de coupe'!BP28="","",'RUWA Plan de coupe'!BP28)</f>
        <v/>
      </c>
      <c r="R19" s="79" t="str">
        <f>IF(Q19="","",IF(Q19=$B$4,S$7,R$7))</f>
        <v/>
      </c>
      <c r="S19" s="79" t="str">
        <f>IF(Q19="","",IF(Q19=$B$4,R$7,S$7))</f>
        <v/>
      </c>
      <c r="T19" s="79" t="str">
        <f>IF(Q19="","",IF(Q19=$B$4,R$7-'RUWA Plan de coupe'!BR28,S$7-'RUWA Plan de coupe'!BR28))</f>
        <v/>
      </c>
      <c r="V19" s="79" t="str">
        <f>IF('RUWA Plan de coupe'!BA46="","",'RUWA Plan de coupe'!BA46)</f>
        <v/>
      </c>
      <c r="W19" s="79" t="str">
        <f t="shared" si="16"/>
        <v/>
      </c>
      <c r="X19" s="79" t="str">
        <f t="shared" si="17"/>
        <v/>
      </c>
      <c r="Y19" s="79" t="str">
        <f>IF(V19="","",IF(V19=$B$4,W$7-'RUWA Plan de coupe'!BC46,X$7-'RUWA Plan de coupe'!BC46))</f>
        <v/>
      </c>
      <c r="AA19" s="79" t="str">
        <f>IF('RUWA Plan de coupe'!BF46="","",'RUWA Plan de coupe'!BF46)</f>
        <v/>
      </c>
      <c r="AB19" s="79" t="str">
        <f t="shared" si="18"/>
        <v/>
      </c>
      <c r="AC19" s="79" t="str">
        <f t="shared" si="19"/>
        <v/>
      </c>
      <c r="AD19" s="79" t="str">
        <f>IF(AA19="","",IF(AA19=$B$4,AB$7-'RUWA Plan de coupe'!BH46,AC$7-'RUWA Plan de coupe'!BH46))</f>
        <v/>
      </c>
      <c r="AF19" s="79" t="str">
        <f>IF('RUWA Plan de coupe'!BK46="","",'RUWA Plan de coupe'!BK46)</f>
        <v/>
      </c>
      <c r="AG19" s="79" t="str">
        <f t="shared" si="20"/>
        <v/>
      </c>
      <c r="AH19" s="79" t="str">
        <f t="shared" si="21"/>
        <v/>
      </c>
      <c r="AI19" s="79" t="str">
        <f>IF(AF19="","",IF(AF19=$B$4,AG$7-'RUWA Plan de coupe'!BM46,AH$7-'RUWA Plan de coupe'!BM46))</f>
        <v/>
      </c>
      <c r="AK19" s="79" t="str">
        <f>IF('RUWA Plan de coupe'!BP46="","",'RUWA Plan de coupe'!BP46)</f>
        <v/>
      </c>
      <c r="AL19" s="79" t="str">
        <f t="shared" si="22"/>
        <v/>
      </c>
      <c r="AM19" s="79" t="str">
        <f t="shared" si="23"/>
        <v/>
      </c>
      <c r="AN19" s="79" t="str">
        <f>IF(AK19="","",IF(AK19=$B$4,AL$7-'RUWA Plan de coupe'!BR46,AM$7-'RUWA Plan de coupe'!BR46))</f>
        <v/>
      </c>
    </row>
    <row r="20" spans="2:40" x14ac:dyDescent="0.25">
      <c r="B20" s="79" t="str">
        <f>IF('RUWA Plan de coupe'!BA29="","",'RUWA Plan de coupe'!BA29)</f>
        <v/>
      </c>
      <c r="C20" s="79" t="str">
        <f>IF(B20="","",IF(B20=$B$4,D$7,C$7))</f>
        <v/>
      </c>
      <c r="D20" s="79" t="str">
        <f>IF(B20="","",IF(B20=$B$4,C$7,D$7))</f>
        <v/>
      </c>
      <c r="E20" s="79" t="str">
        <f>IF(B20="","",IF(B20=$B$4,C$7-'RUWA Plan de coupe'!BC29,D$7-'RUWA Plan de coupe'!BC29))</f>
        <v/>
      </c>
      <c r="G20" s="79" t="str">
        <f>IF('RUWA Plan de coupe'!BF29="","",'RUWA Plan de coupe'!BF29)</f>
        <v/>
      </c>
      <c r="H20" s="79" t="str">
        <f>IF(G20="","",IF(G20=$B$4,I$7,H$7))</f>
        <v/>
      </c>
      <c r="I20" s="79" t="str">
        <f>IF(G20="","",IF(G20=$B$4,H$7,I$7))</f>
        <v/>
      </c>
      <c r="J20" s="79" t="str">
        <f>IF(G20="","",IF(G20=$B$4,H$7-'RUWA Plan de coupe'!BH29,I$7-'RUWA Plan de coupe'!BH29))</f>
        <v/>
      </c>
      <c r="L20" s="79" t="str">
        <f>IF('RUWA Plan de coupe'!BK29="","",'RUWA Plan de coupe'!BK29)</f>
        <v/>
      </c>
      <c r="M20" s="79" t="str">
        <f>IF(L20="","",IF(L20=$B$4,N$7,M$7))</f>
        <v/>
      </c>
      <c r="N20" s="79" t="str">
        <f>IF(L20="","",IF(L20=$B$4,M$7,N$7))</f>
        <v/>
      </c>
      <c r="O20" s="79" t="str">
        <f>IF(L20="","",IF(L20=$B$4,M$7-'RUWA Plan de coupe'!BM29,N$7-'RUWA Plan de coupe'!BM29))</f>
        <v/>
      </c>
      <c r="Q20" s="79" t="str">
        <f>IF('RUWA Plan de coupe'!BP29="","",'RUWA Plan de coupe'!BP29)</f>
        <v/>
      </c>
      <c r="R20" s="79" t="str">
        <f>IF(Q20="","",IF(Q20=$B$4,S$7,R$7))</f>
        <v/>
      </c>
      <c r="S20" s="79" t="str">
        <f>IF(Q20="","",IF(Q20=$B$4,R$7,S$7))</f>
        <v/>
      </c>
      <c r="T20" s="79" t="str">
        <f>IF(Q20="","",IF(Q20=$B$4,R$7-'RUWA Plan de coupe'!BR29,S$7-'RUWA Plan de coupe'!BR29))</f>
        <v/>
      </c>
      <c r="V20" s="79" t="str">
        <f>IF('RUWA Plan de coupe'!BA47="","",'RUWA Plan de coupe'!BA47)</f>
        <v/>
      </c>
      <c r="W20" s="79" t="str">
        <f t="shared" si="16"/>
        <v/>
      </c>
      <c r="X20" s="79" t="str">
        <f t="shared" si="17"/>
        <v/>
      </c>
      <c r="Y20" s="79" t="str">
        <f>IF(V20="","",IF(V20=$B$4,W$7-'RUWA Plan de coupe'!BC47,X$7-'RUWA Plan de coupe'!BC47))</f>
        <v/>
      </c>
      <c r="AA20" s="79" t="str">
        <f>IF('RUWA Plan de coupe'!BF47="","",'RUWA Plan de coupe'!BF47)</f>
        <v/>
      </c>
      <c r="AB20" s="79" t="str">
        <f t="shared" si="18"/>
        <v/>
      </c>
      <c r="AC20" s="79" t="str">
        <f t="shared" si="19"/>
        <v/>
      </c>
      <c r="AD20" s="79" t="str">
        <f>IF(AA20="","",IF(AA20=$B$4,AB$7-'RUWA Plan de coupe'!BH47,AC$7-'RUWA Plan de coupe'!BH47))</f>
        <v/>
      </c>
      <c r="AF20" s="79" t="str">
        <f>IF('RUWA Plan de coupe'!BK47="","",'RUWA Plan de coupe'!BK47)</f>
        <v/>
      </c>
      <c r="AG20" s="79" t="str">
        <f t="shared" si="20"/>
        <v/>
      </c>
      <c r="AH20" s="79" t="str">
        <f t="shared" si="21"/>
        <v/>
      </c>
      <c r="AI20" s="79" t="str">
        <f>IF(AF20="","",IF(AF20=$B$4,AG$7-'RUWA Plan de coupe'!BM47,AH$7-'RUWA Plan de coupe'!BM47))</f>
        <v/>
      </c>
      <c r="AK20" s="79" t="str">
        <f>IF('RUWA Plan de coupe'!BP47="","",'RUWA Plan de coupe'!BP47)</f>
        <v/>
      </c>
      <c r="AL20" s="79" t="str">
        <f t="shared" si="22"/>
        <v/>
      </c>
      <c r="AM20" s="79" t="str">
        <f t="shared" si="23"/>
        <v/>
      </c>
      <c r="AN20" s="79" t="str">
        <f>IF(AK20="","",IF(AK20=$B$4,AL$7-'RUWA Plan de coupe'!BR47,AM$7-'RUWA Plan de coupe'!BR47))</f>
        <v/>
      </c>
    </row>
    <row r="21" spans="2:40" x14ac:dyDescent="0.25">
      <c r="B21" s="79" t="str">
        <f>IF('RUWA Plan de coupe'!BA30="","",'RUWA Plan de coupe'!BA30)</f>
        <v/>
      </c>
      <c r="C21" s="79" t="str">
        <f>IF(B21="","",IF(B21=$B$4,D$7,C$7))</f>
        <v/>
      </c>
      <c r="D21" s="79" t="str">
        <f>IF(B21="","",IF(B21=$B$4,C$7,D$7))</f>
        <v/>
      </c>
      <c r="E21" s="79" t="str">
        <f>IF(B21="","",IF(B21=$B$4,C$7-'RUWA Plan de coupe'!BC30,D$7-'RUWA Plan de coupe'!BC30))</f>
        <v/>
      </c>
      <c r="G21" s="79" t="str">
        <f>IF('RUWA Plan de coupe'!BF30="","",'RUWA Plan de coupe'!BF30)</f>
        <v/>
      </c>
      <c r="H21" s="79" t="str">
        <f>IF(G21="","",IF(G21=$B$4,I$7,H$7))</f>
        <v/>
      </c>
      <c r="I21" s="79" t="str">
        <f>IF(G21="","",IF(G21=$B$4,H$7,I$7))</f>
        <v/>
      </c>
      <c r="J21" s="79" t="str">
        <f>IF(G21="","",IF(G21=$B$4,H$7-'RUWA Plan de coupe'!BH30,I$7-'RUWA Plan de coupe'!BH30))</f>
        <v/>
      </c>
      <c r="L21" s="79" t="str">
        <f>IF('RUWA Plan de coupe'!BK30="","",'RUWA Plan de coupe'!BK30)</f>
        <v/>
      </c>
      <c r="M21" s="79" t="str">
        <f>IF(L21="","",IF(L21=$B$4,N$7,M$7))</f>
        <v/>
      </c>
      <c r="N21" s="79" t="str">
        <f>IF(L21="","",IF(L21=$B$4,M$7,N$7))</f>
        <v/>
      </c>
      <c r="O21" s="79" t="str">
        <f>IF(L21="","",IF(L21=$B$4,M$7-'RUWA Plan de coupe'!BM30,N$7-'RUWA Plan de coupe'!BM30))</f>
        <v/>
      </c>
      <c r="Q21" s="79" t="str">
        <f>IF('RUWA Plan de coupe'!BP30="","",'RUWA Plan de coupe'!BP30)</f>
        <v/>
      </c>
      <c r="R21" s="79" t="str">
        <f>IF(Q21="","",IF(Q21=$B$4,S$7,R$7))</f>
        <v/>
      </c>
      <c r="S21" s="79" t="str">
        <f>IF(Q21="","",IF(Q21=$B$4,R$7,S$7))</f>
        <v/>
      </c>
      <c r="T21" s="79" t="str">
        <f>IF(Q21="","",IF(Q21=$B$4,R$7-'RUWA Plan de coupe'!BR30,S$7-'RUWA Plan de coupe'!BR30))</f>
        <v/>
      </c>
      <c r="V21" s="79" t="str">
        <f>IF('RUWA Plan de coupe'!BA48="","",'RUWA Plan de coupe'!BA48)</f>
        <v/>
      </c>
      <c r="W21" s="79" t="str">
        <f t="shared" si="16"/>
        <v/>
      </c>
      <c r="X21" s="79" t="str">
        <f t="shared" si="17"/>
        <v/>
      </c>
      <c r="Y21" s="79" t="str">
        <f>IF(V21="","",IF(V21=$B$4,W$7-'RUWA Plan de coupe'!BC48,X$7-'RUWA Plan de coupe'!BC48))</f>
        <v/>
      </c>
      <c r="AA21" s="79" t="str">
        <f>IF('RUWA Plan de coupe'!BF48="","",'RUWA Plan de coupe'!BF48)</f>
        <v/>
      </c>
      <c r="AB21" s="79" t="str">
        <f t="shared" si="18"/>
        <v/>
      </c>
      <c r="AC21" s="79" t="str">
        <f t="shared" si="19"/>
        <v/>
      </c>
      <c r="AD21" s="79" t="str">
        <f>IF(AA21="","",IF(AA21=$B$4,AB$7-'RUWA Plan de coupe'!BH48,AC$7-'RUWA Plan de coupe'!BH48))</f>
        <v/>
      </c>
      <c r="AF21" s="79" t="str">
        <f>IF('RUWA Plan de coupe'!BK48="","",'RUWA Plan de coupe'!BK48)</f>
        <v/>
      </c>
      <c r="AG21" s="79" t="str">
        <f t="shared" si="20"/>
        <v/>
      </c>
      <c r="AH21" s="79" t="str">
        <f t="shared" si="21"/>
        <v/>
      </c>
      <c r="AI21" s="79" t="str">
        <f>IF(AF21="","",IF(AF21=$B$4,AG$7-'RUWA Plan de coupe'!BM48,AH$7-'RUWA Plan de coupe'!BM48))</f>
        <v/>
      </c>
      <c r="AK21" s="79" t="str">
        <f>IF('RUWA Plan de coupe'!BP48="","",'RUWA Plan de coupe'!BP48)</f>
        <v/>
      </c>
      <c r="AL21" s="79" t="str">
        <f t="shared" si="22"/>
        <v/>
      </c>
      <c r="AM21" s="79" t="str">
        <f t="shared" si="23"/>
        <v/>
      </c>
      <c r="AN21" s="79" t="str">
        <f>IF(AK21="","",IF(AK21=$B$4,AL$7-'RUWA Plan de coupe'!BR48,AM$7-'RUWA Plan de coupe'!BR48))</f>
        <v/>
      </c>
    </row>
    <row r="23" spans="2:40" x14ac:dyDescent="0.25">
      <c r="B23" s="79" t="str">
        <f>IF(OR(B$7="",'RUWA Plan de coupe'!BA17=""),"",'RUWA Plan de coupe'!BA17)</f>
        <v/>
      </c>
      <c r="C23" s="79">
        <f>IF(B23="",0,'RUWA Plan de coupe'!BB17)</f>
        <v>0</v>
      </c>
      <c r="D23" s="79">
        <f>IF(B23="",0,'RUWA Plan de coupe'!BC17)</f>
        <v>0</v>
      </c>
      <c r="E23" s="79">
        <f>IF(B23="",0,'RUWA Plan de coupe'!BD17)</f>
        <v>0</v>
      </c>
      <c r="G23" s="79" t="str">
        <f>IF(OR(G$7="",'RUWA Plan de coupe'!BF17=""),"",'RUWA Plan de coupe'!BF17)</f>
        <v/>
      </c>
      <c r="H23" s="79">
        <f>IF(G23="",0,'RUWA Plan de coupe'!BG17)</f>
        <v>0</v>
      </c>
      <c r="I23" s="79">
        <f>IF(G23="",0,'RUWA Plan de coupe'!BH17)</f>
        <v>0</v>
      </c>
      <c r="J23" s="79">
        <f>IF(G23="",0,'RUWA Plan de coupe'!BI17)</f>
        <v>0</v>
      </c>
      <c r="L23" s="79" t="str">
        <f>IF(OR(L$7="",'RUWA Plan de coupe'!BK17=""),"",'RUWA Plan de coupe'!BK17)</f>
        <v/>
      </c>
      <c r="M23" s="79">
        <f>IF(L23="",0,'RUWA Plan de coupe'!BL17)</f>
        <v>0</v>
      </c>
      <c r="N23" s="79">
        <f>IF(L23="",0,'RUWA Plan de coupe'!BM17)</f>
        <v>0</v>
      </c>
      <c r="O23" s="79">
        <f>IF(L23="",0,'RUWA Plan de coupe'!BN17)</f>
        <v>0</v>
      </c>
      <c r="Q23" s="79" t="str">
        <f>IF(OR(Q$7="",'RUWA Plan de coupe'!BP17=""),"",'RUWA Plan de coupe'!BP17)</f>
        <v/>
      </c>
      <c r="R23" s="79">
        <f>IF(Q23="",0,'RUWA Plan de coupe'!BQ17)</f>
        <v>0</v>
      </c>
      <c r="S23" s="79">
        <f>IF(Q23="",0,'RUWA Plan de coupe'!BR17)</f>
        <v>0</v>
      </c>
      <c r="T23" s="79">
        <f>IF(Q23="",0,'RUWA Plan de coupe'!BS17)</f>
        <v>0</v>
      </c>
      <c r="V23" s="79" t="str">
        <f>IF(OR(V$7="",'RUWA Plan de coupe'!BA35=""),"",'RUWA Plan de coupe'!BA35)</f>
        <v/>
      </c>
      <c r="W23" s="79">
        <f>IF(V23="",0,'RUWA Plan de coupe'!BB35)</f>
        <v>0</v>
      </c>
      <c r="X23" s="79">
        <f>IF(W23="",0,'RUWA Plan de coupe'!BC35)</f>
        <v>0</v>
      </c>
      <c r="Y23" s="79">
        <f>IF(X23="",0,'RUWA Plan de coupe'!BD35)</f>
        <v>0</v>
      </c>
      <c r="AA23" s="79" t="str">
        <f>IF(OR(AA$7="",'RUWA Plan de coupe'!BF35=""),"",'RUWA Plan de coupe'!BF35)</f>
        <v/>
      </c>
      <c r="AB23" s="79">
        <f>IF(AA23="",0,'RUWA Plan de coupe'!BG35)</f>
        <v>0</v>
      </c>
      <c r="AC23" s="79">
        <f>IF(AB23="",0,'RUWA Plan de coupe'!BH35)</f>
        <v>0</v>
      </c>
      <c r="AD23" s="79">
        <f>IF(AC23="",0,'RUWA Plan de coupe'!BI35)</f>
        <v>0</v>
      </c>
      <c r="AF23" s="79" t="str">
        <f>IF(OR(AF$7="",'RUWA Plan de coupe'!BK35=""),"",'RUWA Plan de coupe'!BK35)</f>
        <v/>
      </c>
      <c r="AG23" s="79">
        <f>IF(AF23="",0,'RUWA Plan de coupe'!BL35)</f>
        <v>0</v>
      </c>
      <c r="AH23" s="79">
        <f>IF(AG23="",0,'RUWA Plan de coupe'!BM35)</f>
        <v>0</v>
      </c>
      <c r="AI23" s="79">
        <f>IF(AH23="",0,'RUWA Plan de coupe'!BN35)</f>
        <v>0</v>
      </c>
      <c r="AK23" s="79" t="str">
        <f>IF(OR(AK$7="",'RUWA Plan de coupe'!BP35=""),"",'RUWA Plan de coupe'!BP35)</f>
        <v/>
      </c>
      <c r="AL23" s="79">
        <f>IF(AK23="",0,'RUWA Plan de coupe'!BQ35)</f>
        <v>0</v>
      </c>
      <c r="AM23" s="79">
        <f>IF(AL23="",0,'RUWA Plan de coupe'!BR35)</f>
        <v>0</v>
      </c>
      <c r="AN23" s="79">
        <f>IF(AM23="",0,'RUWA Plan de coupe'!BS35)</f>
        <v>0</v>
      </c>
    </row>
    <row r="24" spans="2:40" x14ac:dyDescent="0.25">
      <c r="B24" s="79" t="str">
        <f>IF(OR(B$7="",'RUWA Plan de coupe'!BA18=""),"",'RUWA Plan de coupe'!BA18)</f>
        <v/>
      </c>
      <c r="C24" s="79">
        <f>IF(B24="",0,'RUWA Plan de coupe'!BB18)</f>
        <v>0</v>
      </c>
      <c r="D24" s="79">
        <f>IF(B24="",0,'RUWA Plan de coupe'!BC18)</f>
        <v>0</v>
      </c>
      <c r="E24" s="79">
        <f>IF(B24="",0,'RUWA Plan de coupe'!BD18)</f>
        <v>0</v>
      </c>
      <c r="G24" s="79" t="str">
        <f>IF(OR(G$7="",'RUWA Plan de coupe'!BF18=""),"",'RUWA Plan de coupe'!BF18)</f>
        <v/>
      </c>
      <c r="H24" s="79">
        <f>IF(G24="",0,'RUWA Plan de coupe'!BG18)</f>
        <v>0</v>
      </c>
      <c r="I24" s="79">
        <f>IF(G24="",0,'RUWA Plan de coupe'!BH18)</f>
        <v>0</v>
      </c>
      <c r="J24" s="79">
        <f>IF(G24="",0,'RUWA Plan de coupe'!BI18)</f>
        <v>0</v>
      </c>
      <c r="L24" s="79" t="str">
        <f>IF(OR(L$7="",'RUWA Plan de coupe'!BK18=""),"",'RUWA Plan de coupe'!BK18)</f>
        <v/>
      </c>
      <c r="M24" s="79">
        <f>IF(L24="",0,'RUWA Plan de coupe'!BL18)</f>
        <v>0</v>
      </c>
      <c r="N24" s="79">
        <f>IF(L24="",0,'RUWA Plan de coupe'!BM18)</f>
        <v>0</v>
      </c>
      <c r="O24" s="79">
        <f>IF(L24="",0,'RUWA Plan de coupe'!BN18)</f>
        <v>0</v>
      </c>
      <c r="Q24" s="79" t="str">
        <f>IF(OR(Q$7="",'RUWA Plan de coupe'!BP18=""),"",'RUWA Plan de coupe'!BP18)</f>
        <v/>
      </c>
      <c r="R24" s="79">
        <f>IF(Q24="",0,'RUWA Plan de coupe'!BQ18)</f>
        <v>0</v>
      </c>
      <c r="S24" s="79">
        <f>IF(Q24="",0,'RUWA Plan de coupe'!BR18)</f>
        <v>0</v>
      </c>
      <c r="T24" s="79">
        <f>IF(Q24="",0,'RUWA Plan de coupe'!BS18)</f>
        <v>0</v>
      </c>
      <c r="V24" s="79" t="str">
        <f>IF(OR(V$7="",'RUWA Plan de coupe'!BA36=""),"",'RUWA Plan de coupe'!BA36)</f>
        <v/>
      </c>
      <c r="W24" s="79">
        <f>IF(V24="",0,'RUWA Plan de coupe'!BB36)</f>
        <v>0</v>
      </c>
      <c r="X24" s="79">
        <f>IF(W24="",0,'RUWA Plan de coupe'!BC36)</f>
        <v>0</v>
      </c>
      <c r="Y24" s="79">
        <f>IF(X24="",0,'RUWA Plan de coupe'!BD36)</f>
        <v>0</v>
      </c>
      <c r="AA24" s="79" t="str">
        <f>IF(OR(AA$7="",'RUWA Plan de coupe'!BF36=""),"",'RUWA Plan de coupe'!BF36)</f>
        <v/>
      </c>
      <c r="AB24" s="79">
        <f>IF(AA24="",0,'RUWA Plan de coupe'!BG36)</f>
        <v>0</v>
      </c>
      <c r="AC24" s="79">
        <f>IF(AB24="",0,'RUWA Plan de coupe'!BH36)</f>
        <v>0</v>
      </c>
      <c r="AD24" s="79">
        <f>IF(AC24="",0,'RUWA Plan de coupe'!BI36)</f>
        <v>0</v>
      </c>
      <c r="AF24" s="79" t="str">
        <f>IF(OR(AF$7="",'RUWA Plan de coupe'!BK36=""),"",'RUWA Plan de coupe'!BK36)</f>
        <v/>
      </c>
      <c r="AG24" s="79">
        <f>IF(AF24="",0,'RUWA Plan de coupe'!BL36)</f>
        <v>0</v>
      </c>
      <c r="AH24" s="79">
        <f>IF(AG24="",0,'RUWA Plan de coupe'!BM36)</f>
        <v>0</v>
      </c>
      <c r="AI24" s="79">
        <f>IF(AH24="",0,'RUWA Plan de coupe'!BN36)</f>
        <v>0</v>
      </c>
      <c r="AK24" s="79" t="str">
        <f>IF(OR(AK$7="",'RUWA Plan de coupe'!BP36=""),"",'RUWA Plan de coupe'!BP36)</f>
        <v/>
      </c>
      <c r="AL24" s="79">
        <f>IF(AK24="",0,'RUWA Plan de coupe'!BQ36)</f>
        <v>0</v>
      </c>
      <c r="AM24" s="79">
        <f>IF(AL24="",0,'RUWA Plan de coupe'!BR36)</f>
        <v>0</v>
      </c>
      <c r="AN24" s="79">
        <f>IF(AM24="",0,'RUWA Plan de coupe'!BS36)</f>
        <v>0</v>
      </c>
    </row>
    <row r="25" spans="2:40" x14ac:dyDescent="0.25">
      <c r="B25" s="79" t="str">
        <f>IF(OR(B$7="",'RUWA Plan de coupe'!BA19=""),"",'RUWA Plan de coupe'!BA19)</f>
        <v/>
      </c>
      <c r="C25" s="79">
        <f>IF(B25="",0,'RUWA Plan de coupe'!BB19)</f>
        <v>0</v>
      </c>
      <c r="D25" s="79">
        <f>IF(B25="",0,'RUWA Plan de coupe'!BC19)</f>
        <v>0</v>
      </c>
      <c r="E25" s="79">
        <f>IF(B25="",0,'RUWA Plan de coupe'!BD19)</f>
        <v>0</v>
      </c>
      <c r="G25" s="79" t="str">
        <f>IF(OR(G$7="",'RUWA Plan de coupe'!BF19=""),"",'RUWA Plan de coupe'!BF19)</f>
        <v/>
      </c>
      <c r="H25" s="79">
        <f>IF(G25="",0,'RUWA Plan de coupe'!BG19)</f>
        <v>0</v>
      </c>
      <c r="I25" s="79">
        <f>IF(G25="",0,'RUWA Plan de coupe'!BH19)</f>
        <v>0</v>
      </c>
      <c r="J25" s="79">
        <f>IF(G25="",0,'RUWA Plan de coupe'!BI19)</f>
        <v>0</v>
      </c>
      <c r="L25" s="79" t="str">
        <f>IF(OR(L$7="",'RUWA Plan de coupe'!BK19=""),"",'RUWA Plan de coupe'!BK19)</f>
        <v/>
      </c>
      <c r="M25" s="79">
        <f>IF(L25="",0,'RUWA Plan de coupe'!BL19)</f>
        <v>0</v>
      </c>
      <c r="N25" s="79">
        <f>IF(L25="",0,'RUWA Plan de coupe'!BM19)</f>
        <v>0</v>
      </c>
      <c r="O25" s="79">
        <f>IF(L25="",0,'RUWA Plan de coupe'!BN19)</f>
        <v>0</v>
      </c>
      <c r="Q25" s="79" t="str">
        <f>IF(OR(Q$7="",'RUWA Plan de coupe'!BP19=""),"",'RUWA Plan de coupe'!BP19)</f>
        <v/>
      </c>
      <c r="R25" s="79">
        <f>IF(Q25="",0,'RUWA Plan de coupe'!BQ19)</f>
        <v>0</v>
      </c>
      <c r="S25" s="79">
        <f>IF(Q25="",0,'RUWA Plan de coupe'!BR19)</f>
        <v>0</v>
      </c>
      <c r="T25" s="79">
        <f>IF(Q25="",0,'RUWA Plan de coupe'!BS19)</f>
        <v>0</v>
      </c>
      <c r="V25" s="79" t="str">
        <f>IF(OR(V$7="",'RUWA Plan de coupe'!BA38=""),"",'RUWA Plan de coupe'!BA38)</f>
        <v/>
      </c>
      <c r="W25" s="79">
        <f>IF(V25="",0,'RUWA Plan de coupe'!BB38)</f>
        <v>0</v>
      </c>
      <c r="X25" s="79">
        <f>IF(W25="",0,'RUWA Plan de coupe'!BC38)</f>
        <v>0</v>
      </c>
      <c r="Y25" s="79">
        <f>IF(X25="",0,'RUWA Plan de coupe'!BD38)</f>
        <v>0</v>
      </c>
      <c r="AA25" s="79" t="str">
        <f>IF(OR(AA$7="",'RUWA Plan de coupe'!BF38=""),"",'RUWA Plan de coupe'!BF38)</f>
        <v/>
      </c>
      <c r="AB25" s="79">
        <f>IF(AA25="",0,'RUWA Plan de coupe'!BG38)</f>
        <v>0</v>
      </c>
      <c r="AC25" s="79">
        <f>IF(AB25="",0,'RUWA Plan de coupe'!BH38)</f>
        <v>0</v>
      </c>
      <c r="AD25" s="79">
        <f>IF(AC25="",0,'RUWA Plan de coupe'!BI38)</f>
        <v>0</v>
      </c>
      <c r="AF25" s="79" t="str">
        <f>IF(OR(AF$7="",'RUWA Plan de coupe'!BK38=""),"",'RUWA Plan de coupe'!BK38)</f>
        <v/>
      </c>
      <c r="AG25" s="79">
        <f>IF(AF25="",0,'RUWA Plan de coupe'!BL38)</f>
        <v>0</v>
      </c>
      <c r="AH25" s="79">
        <f>IF(AG25="",0,'RUWA Plan de coupe'!BM38)</f>
        <v>0</v>
      </c>
      <c r="AI25" s="79">
        <f>IF(AH25="",0,'RUWA Plan de coupe'!BN38)</f>
        <v>0</v>
      </c>
      <c r="AK25" s="79" t="str">
        <f>IF(OR(AK$7="",'RUWA Plan de coupe'!BP38=""),"",'RUWA Plan de coupe'!BP38)</f>
        <v/>
      </c>
      <c r="AL25" s="79">
        <f>IF(AK25="",0,'RUWA Plan de coupe'!BQ38)</f>
        <v>0</v>
      </c>
      <c r="AM25" s="79">
        <f>IF(AL25="",0,'RUWA Plan de coupe'!BR38)</f>
        <v>0</v>
      </c>
      <c r="AN25" s="79">
        <f>IF(AM25="",0,'RUWA Plan de coupe'!BS38)</f>
        <v>0</v>
      </c>
    </row>
    <row r="26" spans="2:40" x14ac:dyDescent="0.25">
      <c r="B26" s="79" t="str">
        <f>IF(OR(B$7="",'RUWA Plan de coupe'!BA20=""),"",'RUWA Plan de coupe'!BA20)</f>
        <v/>
      </c>
      <c r="C26" s="79">
        <f>IF(B26="",0,'RUWA Plan de coupe'!BB20)</f>
        <v>0</v>
      </c>
      <c r="D26" s="79">
        <f>IF(B26="",0,'RUWA Plan de coupe'!BC20)</f>
        <v>0</v>
      </c>
      <c r="E26" s="79">
        <f>IF(B26="",0,'RUWA Plan de coupe'!BD20)</f>
        <v>0</v>
      </c>
      <c r="G26" s="79" t="str">
        <f>IF(OR(G$7="",'RUWA Plan de coupe'!BF20=""),"",'RUWA Plan de coupe'!BF20)</f>
        <v/>
      </c>
      <c r="H26" s="79">
        <f>IF(G26="",0,'RUWA Plan de coupe'!BG20)</f>
        <v>0</v>
      </c>
      <c r="I26" s="79">
        <f>IF(G26="",0,'RUWA Plan de coupe'!BH20)</f>
        <v>0</v>
      </c>
      <c r="J26" s="79">
        <f>IF(G26="",0,'RUWA Plan de coupe'!BI20)</f>
        <v>0</v>
      </c>
      <c r="L26" s="79" t="str">
        <f>IF(OR(L$7="",'RUWA Plan de coupe'!BK20=""),"",'RUWA Plan de coupe'!BK20)</f>
        <v/>
      </c>
      <c r="M26" s="79">
        <f>IF(L26="",0,'RUWA Plan de coupe'!BL20)</f>
        <v>0</v>
      </c>
      <c r="N26" s="79">
        <f>IF(L26="",0,'RUWA Plan de coupe'!BM20)</f>
        <v>0</v>
      </c>
      <c r="O26" s="79">
        <f>IF(L26="",0,'RUWA Plan de coupe'!BN20)</f>
        <v>0</v>
      </c>
      <c r="Q26" s="79" t="str">
        <f>IF(OR(Q$7="",'RUWA Plan de coupe'!BP20=""),"",'RUWA Plan de coupe'!BP20)</f>
        <v/>
      </c>
      <c r="R26" s="79">
        <f>IF(Q26="",0,'RUWA Plan de coupe'!BQ20)</f>
        <v>0</v>
      </c>
      <c r="S26" s="79">
        <f>IF(Q26="",0,'RUWA Plan de coupe'!BR20)</f>
        <v>0</v>
      </c>
      <c r="T26" s="79">
        <f>IF(Q26="",0,'RUWA Plan de coupe'!BS20)</f>
        <v>0</v>
      </c>
      <c r="V26" s="79" t="str">
        <f>IF(OR(V$7="",'RUWA Plan de coupe'!BA39=""),"",'RUWA Plan de coupe'!BA39)</f>
        <v/>
      </c>
      <c r="W26" s="79">
        <f>IF(V26="",0,'RUWA Plan de coupe'!BB39)</f>
        <v>0</v>
      </c>
      <c r="X26" s="79">
        <f>IF(W26="",0,'RUWA Plan de coupe'!BC39)</f>
        <v>0</v>
      </c>
      <c r="Y26" s="79">
        <f>IF(X26="",0,'RUWA Plan de coupe'!BD39)</f>
        <v>0</v>
      </c>
      <c r="AA26" s="79" t="str">
        <f>IF(OR(AA$7="",'RUWA Plan de coupe'!BF39=""),"",'RUWA Plan de coupe'!BF39)</f>
        <v/>
      </c>
      <c r="AB26" s="79">
        <f>IF(AA26="",0,'RUWA Plan de coupe'!BG39)</f>
        <v>0</v>
      </c>
      <c r="AC26" s="79">
        <f>IF(AB26="",0,'RUWA Plan de coupe'!BH39)</f>
        <v>0</v>
      </c>
      <c r="AD26" s="79">
        <f>IF(AC26="",0,'RUWA Plan de coupe'!BI39)</f>
        <v>0</v>
      </c>
      <c r="AF26" s="79" t="str">
        <f>IF(OR(AF$7="",'RUWA Plan de coupe'!BK39=""),"",'RUWA Plan de coupe'!BK39)</f>
        <v/>
      </c>
      <c r="AG26" s="79">
        <f>IF(AF26="",0,'RUWA Plan de coupe'!BL39)</f>
        <v>0</v>
      </c>
      <c r="AH26" s="79">
        <f>IF(AG26="",0,'RUWA Plan de coupe'!BM39)</f>
        <v>0</v>
      </c>
      <c r="AI26" s="79">
        <f>IF(AH26="",0,'RUWA Plan de coupe'!BN39)</f>
        <v>0</v>
      </c>
      <c r="AK26" s="79" t="str">
        <f>IF(OR(AK$7="",'RUWA Plan de coupe'!BP39=""),"",'RUWA Plan de coupe'!BP39)</f>
        <v/>
      </c>
      <c r="AL26" s="79">
        <f>IF(AK26="",0,'RUWA Plan de coupe'!BQ39)</f>
        <v>0</v>
      </c>
      <c r="AM26" s="79">
        <f>IF(AL26="",0,'RUWA Plan de coupe'!BR39)</f>
        <v>0</v>
      </c>
      <c r="AN26" s="79">
        <f>IF(AM26="",0,'RUWA Plan de coupe'!BS39)</f>
        <v>0</v>
      </c>
    </row>
    <row r="27" spans="2:40" x14ac:dyDescent="0.25">
      <c r="B27" s="79" t="str">
        <f>IF(OR(B$7="",'RUWA Plan de coupe'!BA21=""),"",'RUWA Plan de coupe'!BA21)</f>
        <v/>
      </c>
      <c r="C27" s="79">
        <f>IF(B27="",0,'RUWA Plan de coupe'!BB21)</f>
        <v>0</v>
      </c>
      <c r="D27" s="79">
        <f>IF(B27="",0,'RUWA Plan de coupe'!BC21)</f>
        <v>0</v>
      </c>
      <c r="E27" s="79">
        <f>IF(B27="",0,'RUWA Plan de coupe'!BD21)</f>
        <v>0</v>
      </c>
      <c r="G27" s="79" t="str">
        <f>IF(OR(G$7="",'RUWA Plan de coupe'!BF21=""),"",'RUWA Plan de coupe'!BF21)</f>
        <v/>
      </c>
      <c r="H27" s="79">
        <f>IF(G27="",0,'RUWA Plan de coupe'!BG21)</f>
        <v>0</v>
      </c>
      <c r="I27" s="79">
        <f>IF(G27="",0,'RUWA Plan de coupe'!BH21)</f>
        <v>0</v>
      </c>
      <c r="J27" s="79">
        <f>IF(G27="",0,'RUWA Plan de coupe'!BI21)</f>
        <v>0</v>
      </c>
      <c r="L27" s="79" t="str">
        <f>IF(OR(L$7="",'RUWA Plan de coupe'!BK21=""),"",'RUWA Plan de coupe'!BK21)</f>
        <v/>
      </c>
      <c r="M27" s="79">
        <f>IF(L27="",0,'RUWA Plan de coupe'!BL21)</f>
        <v>0</v>
      </c>
      <c r="N27" s="79">
        <f>IF(L27="",0,'RUWA Plan de coupe'!BM21)</f>
        <v>0</v>
      </c>
      <c r="O27" s="79">
        <f>IF(L27="",0,'RUWA Plan de coupe'!BN21)</f>
        <v>0</v>
      </c>
      <c r="Q27" s="79" t="str">
        <f>IF(OR(Q$7="",'RUWA Plan de coupe'!BP21=""),"",'RUWA Plan de coupe'!BP21)</f>
        <v/>
      </c>
      <c r="R27" s="79">
        <f>IF(Q27="",0,'RUWA Plan de coupe'!BQ21)</f>
        <v>0</v>
      </c>
      <c r="S27" s="79">
        <f>IF(Q27="",0,'RUWA Plan de coupe'!BR21)</f>
        <v>0</v>
      </c>
      <c r="T27" s="79">
        <f>IF(Q27="",0,'RUWA Plan de coupe'!BS21)</f>
        <v>0</v>
      </c>
      <c r="V27" s="79" t="str">
        <f>IF(OR(V$7="",'RUWA Plan de coupe'!BA40=""),"",'RUWA Plan de coupe'!BA40)</f>
        <v/>
      </c>
      <c r="W27" s="79">
        <f>IF(V27="",0,'RUWA Plan de coupe'!BB40)</f>
        <v>0</v>
      </c>
      <c r="X27" s="79">
        <f>IF(W27="",0,'RUWA Plan de coupe'!BC40)</f>
        <v>0</v>
      </c>
      <c r="Y27" s="79">
        <f>IF(X27="",0,'RUWA Plan de coupe'!BD40)</f>
        <v>0</v>
      </c>
      <c r="AA27" s="79" t="str">
        <f>IF(OR(AA$7="",'RUWA Plan de coupe'!BF40=""),"",'RUWA Plan de coupe'!BF40)</f>
        <v/>
      </c>
      <c r="AB27" s="79">
        <f>IF(AA27="",0,'RUWA Plan de coupe'!BG40)</f>
        <v>0</v>
      </c>
      <c r="AC27" s="79">
        <f>IF(AB27="",0,'RUWA Plan de coupe'!BH40)</f>
        <v>0</v>
      </c>
      <c r="AD27" s="79">
        <f>IF(AC27="",0,'RUWA Plan de coupe'!BI40)</f>
        <v>0</v>
      </c>
      <c r="AF27" s="79" t="str">
        <f>IF(OR(AF$7="",'RUWA Plan de coupe'!BK40=""),"",'RUWA Plan de coupe'!BK40)</f>
        <v/>
      </c>
      <c r="AG27" s="79">
        <f>IF(AF27="",0,'RUWA Plan de coupe'!BL40)</f>
        <v>0</v>
      </c>
      <c r="AH27" s="79">
        <f>IF(AG27="",0,'RUWA Plan de coupe'!BM40)</f>
        <v>0</v>
      </c>
      <c r="AI27" s="79">
        <f>IF(AH27="",0,'RUWA Plan de coupe'!BN40)</f>
        <v>0</v>
      </c>
      <c r="AK27" s="79" t="str">
        <f>IF(OR(AK$7="",'RUWA Plan de coupe'!BP40=""),"",'RUWA Plan de coupe'!BP40)</f>
        <v/>
      </c>
      <c r="AL27" s="79">
        <f>IF(AK27="",0,'RUWA Plan de coupe'!BQ40)</f>
        <v>0</v>
      </c>
      <c r="AM27" s="79">
        <f>IF(AL27="",0,'RUWA Plan de coupe'!BR40)</f>
        <v>0</v>
      </c>
      <c r="AN27" s="79">
        <f>IF(AM27="",0,'RUWA Plan de coupe'!BS40)</f>
        <v>0</v>
      </c>
    </row>
    <row r="28" spans="2:40" x14ac:dyDescent="0.25">
      <c r="B28" s="79" t="str">
        <f>IF(OR(B$7="",'RUWA Plan de coupe'!BA22=""),"",'RUWA Plan de coupe'!BA22)</f>
        <v/>
      </c>
      <c r="C28" s="79">
        <f>IF(B28="",0,'RUWA Plan de coupe'!BB22)</f>
        <v>0</v>
      </c>
      <c r="D28" s="79">
        <f>IF(B28="",0,'RUWA Plan de coupe'!BC22)</f>
        <v>0</v>
      </c>
      <c r="E28" s="79">
        <f>IF(B28="",0,'RUWA Plan de coupe'!BD22)</f>
        <v>0</v>
      </c>
      <c r="G28" s="79" t="str">
        <f>IF(OR(G$7="",'RUWA Plan de coupe'!BF22=""),"",'RUWA Plan de coupe'!BF22)</f>
        <v/>
      </c>
      <c r="H28" s="79">
        <f>IF(G28="",0,'RUWA Plan de coupe'!BG22)</f>
        <v>0</v>
      </c>
      <c r="I28" s="79">
        <f>IF(G28="",0,'RUWA Plan de coupe'!BH22)</f>
        <v>0</v>
      </c>
      <c r="J28" s="79">
        <f>IF(G28="",0,'RUWA Plan de coupe'!BI22)</f>
        <v>0</v>
      </c>
      <c r="L28" s="79" t="str">
        <f>IF(OR(L$7="",'RUWA Plan de coupe'!BK22=""),"",'RUWA Plan de coupe'!BK22)</f>
        <v/>
      </c>
      <c r="M28" s="79">
        <f>IF(L28="",0,'RUWA Plan de coupe'!BL22)</f>
        <v>0</v>
      </c>
      <c r="N28" s="79">
        <f>IF(L28="",0,'RUWA Plan de coupe'!BM22)</f>
        <v>0</v>
      </c>
      <c r="O28" s="79">
        <f>IF(L28="",0,'RUWA Plan de coupe'!BN22)</f>
        <v>0</v>
      </c>
      <c r="Q28" s="79" t="str">
        <f>IF(OR(Q$7="",'RUWA Plan de coupe'!BP22=""),"",'RUWA Plan de coupe'!BP22)</f>
        <v/>
      </c>
      <c r="R28" s="79">
        <f>IF(Q28="",0,'RUWA Plan de coupe'!BQ22)</f>
        <v>0</v>
      </c>
      <c r="S28" s="79">
        <f>IF(Q28="",0,'RUWA Plan de coupe'!BR22)</f>
        <v>0</v>
      </c>
      <c r="T28" s="79">
        <f>IF(Q28="",0,'RUWA Plan de coupe'!BS22)</f>
        <v>0</v>
      </c>
      <c r="V28" s="79" t="str">
        <f>IF(OR(V$7="",'RUWA Plan de coupe'!BA41=""),"",'RUWA Plan de coupe'!BA41)</f>
        <v/>
      </c>
      <c r="W28" s="79">
        <f>IF(V28="",0,'RUWA Plan de coupe'!BB41)</f>
        <v>0</v>
      </c>
      <c r="X28" s="79">
        <f>IF(W28="",0,'RUWA Plan de coupe'!BC41)</f>
        <v>0</v>
      </c>
      <c r="Y28" s="79">
        <f>IF(X28="",0,'RUWA Plan de coupe'!BD41)</f>
        <v>0</v>
      </c>
      <c r="AA28" s="79" t="str">
        <f>IF(OR(AA$7="",'RUWA Plan de coupe'!BF41=""),"",'RUWA Plan de coupe'!BF41)</f>
        <v/>
      </c>
      <c r="AB28" s="79">
        <f>IF(AA28="",0,'RUWA Plan de coupe'!BG41)</f>
        <v>0</v>
      </c>
      <c r="AC28" s="79">
        <f>IF(AB28="",0,'RUWA Plan de coupe'!BH41)</f>
        <v>0</v>
      </c>
      <c r="AD28" s="79">
        <f>IF(AC28="",0,'RUWA Plan de coupe'!BI41)</f>
        <v>0</v>
      </c>
      <c r="AF28" s="79" t="str">
        <f>IF(OR(AF$7="",'RUWA Plan de coupe'!BK41=""),"",'RUWA Plan de coupe'!BK41)</f>
        <v/>
      </c>
      <c r="AG28" s="79">
        <f>IF(AF28="",0,'RUWA Plan de coupe'!BL41)</f>
        <v>0</v>
      </c>
      <c r="AH28" s="79">
        <f>IF(AG28="",0,'RUWA Plan de coupe'!BM41)</f>
        <v>0</v>
      </c>
      <c r="AI28" s="79">
        <f>IF(AH28="",0,'RUWA Plan de coupe'!BN41)</f>
        <v>0</v>
      </c>
      <c r="AK28" s="79" t="str">
        <f>IF(OR(AK$7="",'RUWA Plan de coupe'!BP41=""),"",'RUWA Plan de coupe'!BP41)</f>
        <v/>
      </c>
      <c r="AL28" s="79">
        <f>IF(AK28="",0,'RUWA Plan de coupe'!BQ41)</f>
        <v>0</v>
      </c>
      <c r="AM28" s="79">
        <f>IF(AL28="",0,'RUWA Plan de coupe'!BR41)</f>
        <v>0</v>
      </c>
      <c r="AN28" s="79">
        <f>IF(AM28="",0,'RUWA Plan de coupe'!BS41)</f>
        <v>0</v>
      </c>
    </row>
    <row r="29" spans="2:40" x14ac:dyDescent="0.25">
      <c r="B29" s="79" t="str">
        <f>IF(OR(B$7="",'RUWA Plan de coupe'!BA23=""),"",'RUWA Plan de coupe'!BA23)</f>
        <v/>
      </c>
      <c r="C29" s="79">
        <f>IF(B29="",0,'RUWA Plan de coupe'!BB23)</f>
        <v>0</v>
      </c>
      <c r="D29" s="79">
        <f>IF(B29="",0,'RUWA Plan de coupe'!BC23)</f>
        <v>0</v>
      </c>
      <c r="E29" s="79">
        <f>IF(B29="",0,'RUWA Plan de coupe'!BD23)</f>
        <v>0</v>
      </c>
      <c r="G29" s="79" t="str">
        <f>IF(OR(G$7="",'RUWA Plan de coupe'!BF23=""),"",'RUWA Plan de coupe'!BF23)</f>
        <v/>
      </c>
      <c r="H29" s="79">
        <f>IF(G29="",0,'RUWA Plan de coupe'!BG23)</f>
        <v>0</v>
      </c>
      <c r="I29" s="79">
        <f>IF(G29="",0,'RUWA Plan de coupe'!BH23)</f>
        <v>0</v>
      </c>
      <c r="J29" s="79">
        <f>IF(G29="",0,'RUWA Plan de coupe'!BI23)</f>
        <v>0</v>
      </c>
      <c r="L29" s="79" t="str">
        <f>IF(OR(L$7="",'RUWA Plan de coupe'!BK23=""),"",'RUWA Plan de coupe'!BK23)</f>
        <v/>
      </c>
      <c r="M29" s="79">
        <f>IF(L29="",0,'RUWA Plan de coupe'!BL23)</f>
        <v>0</v>
      </c>
      <c r="N29" s="79">
        <f>IF(L29="",0,'RUWA Plan de coupe'!BM23)</f>
        <v>0</v>
      </c>
      <c r="O29" s="79">
        <f>IF(L29="",0,'RUWA Plan de coupe'!BN23)</f>
        <v>0</v>
      </c>
      <c r="Q29" s="79" t="str">
        <f>IF(OR(Q$7="",'RUWA Plan de coupe'!BP23=""),"",'RUWA Plan de coupe'!BP23)</f>
        <v/>
      </c>
      <c r="R29" s="79">
        <f>IF(Q29="",0,'RUWA Plan de coupe'!BQ23)</f>
        <v>0</v>
      </c>
      <c r="S29" s="79">
        <f>IF(Q29="",0,'RUWA Plan de coupe'!BR23)</f>
        <v>0</v>
      </c>
      <c r="T29" s="79">
        <f>IF(Q29="",0,'RUWA Plan de coupe'!BS23)</f>
        <v>0</v>
      </c>
      <c r="V29" s="79" t="str">
        <f>IF(OR(V$7="",'RUWA Plan de coupe'!BA42=""),"",'RUWA Plan de coupe'!BA42)</f>
        <v/>
      </c>
      <c r="W29" s="79">
        <f>IF(V29="",0,'RUWA Plan de coupe'!BB42)</f>
        <v>0</v>
      </c>
      <c r="X29" s="79">
        <f>IF(W29="",0,'RUWA Plan de coupe'!BC42)</f>
        <v>0</v>
      </c>
      <c r="Y29" s="79">
        <f>IF(X29="",0,'RUWA Plan de coupe'!BD42)</f>
        <v>0</v>
      </c>
      <c r="AA29" s="79" t="str">
        <f>IF(OR(AA$7="",'RUWA Plan de coupe'!BF42=""),"",'RUWA Plan de coupe'!BF42)</f>
        <v/>
      </c>
      <c r="AB29" s="79">
        <f>IF(AA29="",0,'RUWA Plan de coupe'!BG42)</f>
        <v>0</v>
      </c>
      <c r="AC29" s="79">
        <f>IF(AB29="",0,'RUWA Plan de coupe'!BH42)</f>
        <v>0</v>
      </c>
      <c r="AD29" s="79">
        <f>IF(AC29="",0,'RUWA Plan de coupe'!BI42)</f>
        <v>0</v>
      </c>
      <c r="AF29" s="79" t="str">
        <f>IF(OR(AF$7="",'RUWA Plan de coupe'!BK42=""),"",'RUWA Plan de coupe'!BK42)</f>
        <v/>
      </c>
      <c r="AG29" s="79">
        <f>IF(AF29="",0,'RUWA Plan de coupe'!BL42)</f>
        <v>0</v>
      </c>
      <c r="AH29" s="79">
        <f>IF(AG29="",0,'RUWA Plan de coupe'!BM42)</f>
        <v>0</v>
      </c>
      <c r="AI29" s="79">
        <f>IF(AH29="",0,'RUWA Plan de coupe'!BN42)</f>
        <v>0</v>
      </c>
      <c r="AK29" s="79" t="str">
        <f>IF(OR(AK$7="",'RUWA Plan de coupe'!BP42=""),"",'RUWA Plan de coupe'!BP42)</f>
        <v/>
      </c>
      <c r="AL29" s="79">
        <f>IF(AK29="",0,'RUWA Plan de coupe'!BQ42)</f>
        <v>0</v>
      </c>
      <c r="AM29" s="79">
        <f>IF(AL29="",0,'RUWA Plan de coupe'!BR42)</f>
        <v>0</v>
      </c>
      <c r="AN29" s="79">
        <f>IF(AM29="",0,'RUWA Plan de coupe'!BS42)</f>
        <v>0</v>
      </c>
    </row>
    <row r="30" spans="2:40" x14ac:dyDescent="0.25">
      <c r="B30" s="79" t="str">
        <f>IF(OR(B$7="",'RUWA Plan de coupe'!BA24=""),"",'RUWA Plan de coupe'!BA24)</f>
        <v/>
      </c>
      <c r="C30" s="79">
        <f>IF(B30="",0,'RUWA Plan de coupe'!BB24)</f>
        <v>0</v>
      </c>
      <c r="D30" s="79">
        <f>IF(B30="",0,'RUWA Plan de coupe'!BC24)</f>
        <v>0</v>
      </c>
      <c r="E30" s="79">
        <f>IF(B30="",0,'RUWA Plan de coupe'!BD24)</f>
        <v>0</v>
      </c>
      <c r="G30" s="79" t="str">
        <f>IF(OR(G$7="",'RUWA Plan de coupe'!BF24=""),"",'RUWA Plan de coupe'!BF24)</f>
        <v/>
      </c>
      <c r="H30" s="79">
        <f>IF(G30="",0,'RUWA Plan de coupe'!BG24)</f>
        <v>0</v>
      </c>
      <c r="I30" s="79">
        <f>IF(G30="",0,'RUWA Plan de coupe'!BH24)</f>
        <v>0</v>
      </c>
      <c r="J30" s="79">
        <f>IF(G30="",0,'RUWA Plan de coupe'!BI24)</f>
        <v>0</v>
      </c>
      <c r="L30" s="79" t="str">
        <f>IF(OR(L$7="",'RUWA Plan de coupe'!BK24=""),"",'RUWA Plan de coupe'!BK24)</f>
        <v/>
      </c>
      <c r="M30" s="79">
        <f>IF(L30="",0,'RUWA Plan de coupe'!BL24)</f>
        <v>0</v>
      </c>
      <c r="N30" s="79">
        <f>IF(L30="",0,'RUWA Plan de coupe'!BM24)</f>
        <v>0</v>
      </c>
      <c r="O30" s="79">
        <f>IF(L30="",0,'RUWA Plan de coupe'!BN24)</f>
        <v>0</v>
      </c>
      <c r="Q30" s="79" t="str">
        <f>IF(OR(Q$7="",'RUWA Plan de coupe'!BP24=""),"",'RUWA Plan de coupe'!BP24)</f>
        <v/>
      </c>
      <c r="R30" s="79">
        <f>IF(Q30="",0,'RUWA Plan de coupe'!BQ24)</f>
        <v>0</v>
      </c>
      <c r="S30" s="79">
        <f>IF(Q30="",0,'RUWA Plan de coupe'!BR24)</f>
        <v>0</v>
      </c>
      <c r="T30" s="79">
        <f>IF(Q30="",0,'RUWA Plan de coupe'!BS24)</f>
        <v>0</v>
      </c>
      <c r="V30" s="79" t="str">
        <f>IF(OR(V$7="",'RUWA Plan de coupe'!BA43=""),"",'RUWA Plan de coupe'!BA43)</f>
        <v/>
      </c>
      <c r="W30" s="79">
        <f>IF(V30="",0,'RUWA Plan de coupe'!BB43)</f>
        <v>0</v>
      </c>
      <c r="X30" s="79">
        <f>IF(W30="",0,'RUWA Plan de coupe'!BC43)</f>
        <v>0</v>
      </c>
      <c r="Y30" s="79">
        <f>IF(X30="",0,'RUWA Plan de coupe'!BD43)</f>
        <v>0</v>
      </c>
      <c r="AA30" s="79" t="str">
        <f>IF(OR(AA$7="",'RUWA Plan de coupe'!BF43=""),"",'RUWA Plan de coupe'!BF43)</f>
        <v/>
      </c>
      <c r="AB30" s="79">
        <f>IF(AA30="",0,'RUWA Plan de coupe'!BG43)</f>
        <v>0</v>
      </c>
      <c r="AC30" s="79">
        <f>IF(AB30="",0,'RUWA Plan de coupe'!BH43)</f>
        <v>0</v>
      </c>
      <c r="AD30" s="79">
        <f>IF(AC30="",0,'RUWA Plan de coupe'!BI43)</f>
        <v>0</v>
      </c>
      <c r="AF30" s="79" t="str">
        <f>IF(OR(AF$7="",'RUWA Plan de coupe'!BK43=""),"",'RUWA Plan de coupe'!BK43)</f>
        <v/>
      </c>
      <c r="AG30" s="79">
        <f>IF(AF30="",0,'RUWA Plan de coupe'!BL43)</f>
        <v>0</v>
      </c>
      <c r="AH30" s="79">
        <f>IF(AG30="",0,'RUWA Plan de coupe'!BM43)</f>
        <v>0</v>
      </c>
      <c r="AI30" s="79">
        <f>IF(AH30="",0,'RUWA Plan de coupe'!BN43)</f>
        <v>0</v>
      </c>
      <c r="AK30" s="79" t="str">
        <f>IF(OR(AK$7="",'RUWA Plan de coupe'!BP43=""),"",'RUWA Plan de coupe'!BP43)</f>
        <v/>
      </c>
      <c r="AL30" s="79">
        <f>IF(AK30="",0,'RUWA Plan de coupe'!BQ43)</f>
        <v>0</v>
      </c>
      <c r="AM30" s="79">
        <f>IF(AL30="",0,'RUWA Plan de coupe'!BR43)</f>
        <v>0</v>
      </c>
      <c r="AN30" s="79">
        <f>IF(AM30="",0,'RUWA Plan de coupe'!BS43)</f>
        <v>0</v>
      </c>
    </row>
    <row r="31" spans="2:40" x14ac:dyDescent="0.25">
      <c r="B31" s="79" t="str">
        <f>IF(OR(B$7="",'RUWA Plan de coupe'!BA25=""),"",'RUWA Plan de coupe'!BA25)</f>
        <v/>
      </c>
      <c r="C31" s="79">
        <f>IF(B31="",0,'RUWA Plan de coupe'!BB25)</f>
        <v>0</v>
      </c>
      <c r="D31" s="79">
        <f>IF(B31="",0,'RUWA Plan de coupe'!BC25)</f>
        <v>0</v>
      </c>
      <c r="E31" s="79">
        <f>IF(B31="",0,'RUWA Plan de coupe'!BD25)</f>
        <v>0</v>
      </c>
      <c r="G31" s="79" t="str">
        <f>IF(OR(G$7="",'RUWA Plan de coupe'!BF25=""),"",'RUWA Plan de coupe'!BF25)</f>
        <v/>
      </c>
      <c r="H31" s="79">
        <f>IF(G31="",0,'RUWA Plan de coupe'!BG25)</f>
        <v>0</v>
      </c>
      <c r="I31" s="79">
        <f>IF(G31="",0,'RUWA Plan de coupe'!BH25)</f>
        <v>0</v>
      </c>
      <c r="J31" s="79">
        <f>IF(G31="",0,'RUWA Plan de coupe'!BI25)</f>
        <v>0</v>
      </c>
      <c r="L31" s="79" t="str">
        <f>IF(OR(L$7="",'RUWA Plan de coupe'!BK25=""),"",'RUWA Plan de coupe'!BK25)</f>
        <v/>
      </c>
      <c r="M31" s="79">
        <f>IF(L31="",0,'RUWA Plan de coupe'!BL25)</f>
        <v>0</v>
      </c>
      <c r="N31" s="79">
        <f>IF(L31="",0,'RUWA Plan de coupe'!BM25)</f>
        <v>0</v>
      </c>
      <c r="O31" s="79">
        <f>IF(L31="",0,'RUWA Plan de coupe'!BN25)</f>
        <v>0</v>
      </c>
      <c r="Q31" s="79" t="str">
        <f>IF(OR(Q$7="",'RUWA Plan de coupe'!BP25=""),"",'RUWA Plan de coupe'!BP25)</f>
        <v/>
      </c>
      <c r="R31" s="79">
        <f>IF(Q31="",0,'RUWA Plan de coupe'!BQ25)</f>
        <v>0</v>
      </c>
      <c r="S31" s="79">
        <f>IF(Q31="",0,'RUWA Plan de coupe'!BR25)</f>
        <v>0</v>
      </c>
      <c r="T31" s="79">
        <f>IF(Q31="",0,'RUWA Plan de coupe'!BS25)</f>
        <v>0</v>
      </c>
      <c r="V31" s="79" t="str">
        <f>IF(OR(V$7="",'RUWA Plan de coupe'!BA44=""),"",'RUWA Plan de coupe'!BA44)</f>
        <v/>
      </c>
      <c r="W31" s="79">
        <f>IF(V31="",0,'RUWA Plan de coupe'!BB44)</f>
        <v>0</v>
      </c>
      <c r="X31" s="79">
        <f>IF(W31="",0,'RUWA Plan de coupe'!BC44)</f>
        <v>0</v>
      </c>
      <c r="Y31" s="79">
        <f>IF(X31="",0,'RUWA Plan de coupe'!BD44)</f>
        <v>0</v>
      </c>
      <c r="AA31" s="79" t="str">
        <f>IF(OR(AA$7="",'RUWA Plan de coupe'!BF44=""),"",'RUWA Plan de coupe'!BF44)</f>
        <v/>
      </c>
      <c r="AB31" s="79">
        <f>IF(AA31="",0,'RUWA Plan de coupe'!BG44)</f>
        <v>0</v>
      </c>
      <c r="AC31" s="79">
        <f>IF(AB31="",0,'RUWA Plan de coupe'!BH44)</f>
        <v>0</v>
      </c>
      <c r="AD31" s="79">
        <f>IF(AC31="",0,'RUWA Plan de coupe'!BI44)</f>
        <v>0</v>
      </c>
      <c r="AF31" s="79" t="str">
        <f>IF(OR(AF$7="",'RUWA Plan de coupe'!BK44=""),"",'RUWA Plan de coupe'!BK44)</f>
        <v/>
      </c>
      <c r="AG31" s="79">
        <f>IF(AF31="",0,'RUWA Plan de coupe'!BL44)</f>
        <v>0</v>
      </c>
      <c r="AH31" s="79">
        <f>IF(AG31="",0,'RUWA Plan de coupe'!BM44)</f>
        <v>0</v>
      </c>
      <c r="AI31" s="79">
        <f>IF(AH31="",0,'RUWA Plan de coupe'!BN44)</f>
        <v>0</v>
      </c>
      <c r="AK31" s="79" t="str">
        <f>IF(OR(AK$7="",'RUWA Plan de coupe'!BP44=""),"",'RUWA Plan de coupe'!BP44)</f>
        <v/>
      </c>
      <c r="AL31" s="79">
        <f>IF(AK31="",0,'RUWA Plan de coupe'!BQ44)</f>
        <v>0</v>
      </c>
      <c r="AM31" s="79">
        <f>IF(AL31="",0,'RUWA Plan de coupe'!BR44)</f>
        <v>0</v>
      </c>
      <c r="AN31" s="79">
        <f>IF(AM31="",0,'RUWA Plan de coupe'!BS44)</f>
        <v>0</v>
      </c>
    </row>
    <row r="32" spans="2:40" x14ac:dyDescent="0.25">
      <c r="B32" s="79" t="str">
        <f>IF(OR(B$7="",'RUWA Plan de coupe'!BA26=""),"",'RUWA Plan de coupe'!BA26)</f>
        <v/>
      </c>
      <c r="C32" s="79">
        <f>IF(B32="",0,'RUWA Plan de coupe'!BB26)</f>
        <v>0</v>
      </c>
      <c r="D32" s="79">
        <f>IF(B32="",0,'RUWA Plan de coupe'!BC26)</f>
        <v>0</v>
      </c>
      <c r="E32" s="79">
        <f>IF(B32="",0,'RUWA Plan de coupe'!BD26)</f>
        <v>0</v>
      </c>
      <c r="G32" s="79" t="str">
        <f>IF(OR(G$7="",'RUWA Plan de coupe'!BF26=""),"",'RUWA Plan de coupe'!BF26)</f>
        <v/>
      </c>
      <c r="H32" s="79">
        <f>IF(G32="",0,'RUWA Plan de coupe'!BG26)</f>
        <v>0</v>
      </c>
      <c r="I32" s="79">
        <f>IF(G32="",0,'RUWA Plan de coupe'!BH26)</f>
        <v>0</v>
      </c>
      <c r="J32" s="79">
        <f>IF(G32="",0,'RUWA Plan de coupe'!BI26)</f>
        <v>0</v>
      </c>
      <c r="L32" s="79" t="str">
        <f>IF(OR(L$7="",'RUWA Plan de coupe'!BK26=""),"",'RUWA Plan de coupe'!BK26)</f>
        <v/>
      </c>
      <c r="M32" s="79">
        <f>IF(L32="",0,'RUWA Plan de coupe'!BL26)</f>
        <v>0</v>
      </c>
      <c r="N32" s="79">
        <f>IF(L32="",0,'RUWA Plan de coupe'!BM26)</f>
        <v>0</v>
      </c>
      <c r="O32" s="79">
        <f>IF(L32="",0,'RUWA Plan de coupe'!BN26)</f>
        <v>0</v>
      </c>
      <c r="Q32" s="79" t="str">
        <f>IF(OR(Q$7="",'RUWA Plan de coupe'!BP26=""),"",'RUWA Plan de coupe'!BP26)</f>
        <v/>
      </c>
      <c r="R32" s="79">
        <f>IF(Q32="",0,'RUWA Plan de coupe'!BQ26)</f>
        <v>0</v>
      </c>
      <c r="S32" s="79">
        <f>IF(Q32="",0,'RUWA Plan de coupe'!BR26)</f>
        <v>0</v>
      </c>
      <c r="T32" s="79">
        <f>IF(Q32="",0,'RUWA Plan de coupe'!BS26)</f>
        <v>0</v>
      </c>
      <c r="V32" s="79" t="str">
        <f>IF(OR(V$7="",'RUWA Plan de coupe'!BA45=""),"",'RUWA Plan de coupe'!BA45)</f>
        <v/>
      </c>
      <c r="W32" s="79">
        <f>IF(V32="",0,'RUWA Plan de coupe'!BB45)</f>
        <v>0</v>
      </c>
      <c r="X32" s="79">
        <f>IF(W32="",0,'RUWA Plan de coupe'!BC45)</f>
        <v>0</v>
      </c>
      <c r="Y32" s="79">
        <f>IF(X32="",0,'RUWA Plan de coupe'!BD45)</f>
        <v>0</v>
      </c>
      <c r="AA32" s="79" t="str">
        <f>IF(OR(AA$7="",'RUWA Plan de coupe'!BF45=""),"",'RUWA Plan de coupe'!BF45)</f>
        <v/>
      </c>
      <c r="AB32" s="79">
        <f>IF(AA32="",0,'RUWA Plan de coupe'!BG45)</f>
        <v>0</v>
      </c>
      <c r="AC32" s="79">
        <f>IF(AB32="",0,'RUWA Plan de coupe'!BH45)</f>
        <v>0</v>
      </c>
      <c r="AD32" s="79">
        <f>IF(AC32="",0,'RUWA Plan de coupe'!BI45)</f>
        <v>0</v>
      </c>
      <c r="AF32" s="79" t="str">
        <f>IF(OR(AF$7="",'RUWA Plan de coupe'!BK45=""),"",'RUWA Plan de coupe'!BK45)</f>
        <v/>
      </c>
      <c r="AG32" s="79">
        <f>IF(AF32="",0,'RUWA Plan de coupe'!BL45)</f>
        <v>0</v>
      </c>
      <c r="AH32" s="79">
        <f>IF(AG32="",0,'RUWA Plan de coupe'!BM45)</f>
        <v>0</v>
      </c>
      <c r="AI32" s="79">
        <f>IF(AH32="",0,'RUWA Plan de coupe'!BN45)</f>
        <v>0</v>
      </c>
      <c r="AK32" s="79" t="str">
        <f>IF(OR(AK$7="",'RUWA Plan de coupe'!BP45=""),"",'RUWA Plan de coupe'!BP45)</f>
        <v/>
      </c>
      <c r="AL32" s="79">
        <f>IF(AK32="",0,'RUWA Plan de coupe'!BQ45)</f>
        <v>0</v>
      </c>
      <c r="AM32" s="79">
        <f>IF(AL32="",0,'RUWA Plan de coupe'!BR45)</f>
        <v>0</v>
      </c>
      <c r="AN32" s="79">
        <f>IF(AM32="",0,'RUWA Plan de coupe'!BS45)</f>
        <v>0</v>
      </c>
    </row>
    <row r="33" spans="2:40" x14ac:dyDescent="0.25">
      <c r="B33" s="79" t="str">
        <f>IF(OR(B$7="",'RUWA Plan de coupe'!BA28=""),"",'RUWA Plan de coupe'!BA28)</f>
        <v/>
      </c>
      <c r="C33" s="79">
        <f>IF(B33="",0,'RUWA Plan de coupe'!BB28)</f>
        <v>0</v>
      </c>
      <c r="D33" s="79">
        <f>IF(B33="",0,'RUWA Plan de coupe'!BC28)</f>
        <v>0</v>
      </c>
      <c r="E33" s="79">
        <f>IF(B33="",0,'RUWA Plan de coupe'!BD28)</f>
        <v>0</v>
      </c>
      <c r="G33" s="79" t="str">
        <f>IF(OR(G$7="",'RUWA Plan de coupe'!BF28=""),"",'RUWA Plan de coupe'!BF28)</f>
        <v/>
      </c>
      <c r="H33" s="79">
        <f>IF(G33="",0,'RUWA Plan de coupe'!BG28)</f>
        <v>0</v>
      </c>
      <c r="I33" s="79">
        <f>IF(G33="",0,'RUWA Plan de coupe'!BH28)</f>
        <v>0</v>
      </c>
      <c r="J33" s="79">
        <f>IF(G33="",0,'RUWA Plan de coupe'!BI28)</f>
        <v>0</v>
      </c>
      <c r="L33" s="79" t="str">
        <f>IF(OR(L$7="",'RUWA Plan de coupe'!BK28=""),"",'RUWA Plan de coupe'!BK28)</f>
        <v/>
      </c>
      <c r="M33" s="79">
        <f>IF(L33="",0,'RUWA Plan de coupe'!BL28)</f>
        <v>0</v>
      </c>
      <c r="N33" s="79">
        <f>IF(L33="",0,'RUWA Plan de coupe'!BM28)</f>
        <v>0</v>
      </c>
      <c r="O33" s="79">
        <f>IF(L33="",0,'RUWA Plan de coupe'!BN28)</f>
        <v>0</v>
      </c>
      <c r="Q33" s="79" t="str">
        <f>IF(OR(Q$7="",'RUWA Plan de coupe'!BP28=""),"",'RUWA Plan de coupe'!BP28)</f>
        <v/>
      </c>
      <c r="R33" s="79">
        <f>IF(Q33="",0,'RUWA Plan de coupe'!BQ28)</f>
        <v>0</v>
      </c>
      <c r="S33" s="79">
        <f>IF(Q33="",0,'RUWA Plan de coupe'!BR28)</f>
        <v>0</v>
      </c>
      <c r="T33" s="79">
        <f>IF(Q33="",0,'RUWA Plan de coupe'!BS28)</f>
        <v>0</v>
      </c>
      <c r="V33" s="79" t="str">
        <f>IF(OR(V$7="",'RUWA Plan de coupe'!BA46=""),"",'RUWA Plan de coupe'!BA46)</f>
        <v/>
      </c>
      <c r="W33" s="79">
        <f>IF(V33="",0,'RUWA Plan de coupe'!BB46)</f>
        <v>0</v>
      </c>
      <c r="X33" s="79">
        <f>IF(W33="",0,'RUWA Plan de coupe'!BC46)</f>
        <v>0</v>
      </c>
      <c r="Y33" s="79">
        <f>IF(X33="",0,'RUWA Plan de coupe'!BD46)</f>
        <v>0</v>
      </c>
      <c r="AA33" s="79" t="str">
        <f>IF(OR(AA$7="",'RUWA Plan de coupe'!BF46=""),"",'RUWA Plan de coupe'!BF46)</f>
        <v/>
      </c>
      <c r="AB33" s="79">
        <f>IF(AA33="",0,'RUWA Plan de coupe'!BG46)</f>
        <v>0</v>
      </c>
      <c r="AC33" s="79">
        <f>IF(AB33="",0,'RUWA Plan de coupe'!BH46)</f>
        <v>0</v>
      </c>
      <c r="AD33" s="79">
        <f>IF(AC33="",0,'RUWA Plan de coupe'!BI46)</f>
        <v>0</v>
      </c>
      <c r="AF33" s="79" t="str">
        <f>IF(OR(AF$7="",'RUWA Plan de coupe'!BK46=""),"",'RUWA Plan de coupe'!BK46)</f>
        <v/>
      </c>
      <c r="AG33" s="79">
        <f>IF(AF33="",0,'RUWA Plan de coupe'!BL46)</f>
        <v>0</v>
      </c>
      <c r="AH33" s="79">
        <f>IF(AG33="",0,'RUWA Plan de coupe'!BM46)</f>
        <v>0</v>
      </c>
      <c r="AI33" s="79">
        <f>IF(AH33="",0,'RUWA Plan de coupe'!BN46)</f>
        <v>0</v>
      </c>
      <c r="AK33" s="79" t="str">
        <f>IF(OR(AK$7="",'RUWA Plan de coupe'!BP46=""),"",'RUWA Plan de coupe'!BP46)</f>
        <v/>
      </c>
      <c r="AL33" s="79">
        <f>IF(AK33="",0,'RUWA Plan de coupe'!BQ46)</f>
        <v>0</v>
      </c>
      <c r="AM33" s="79">
        <f>IF(AL33="",0,'RUWA Plan de coupe'!BR46)</f>
        <v>0</v>
      </c>
      <c r="AN33" s="79">
        <f>IF(AM33="",0,'RUWA Plan de coupe'!BS46)</f>
        <v>0</v>
      </c>
    </row>
    <row r="34" spans="2:40" x14ac:dyDescent="0.25">
      <c r="B34" s="79" t="str">
        <f>IF(OR(B$7="",'RUWA Plan de coupe'!BA29=""),"",'RUWA Plan de coupe'!BA29)</f>
        <v/>
      </c>
      <c r="C34" s="79">
        <f>IF(B34="",0,'RUWA Plan de coupe'!BB29)</f>
        <v>0</v>
      </c>
      <c r="D34" s="79">
        <f>IF(B34="",0,'RUWA Plan de coupe'!BC29)</f>
        <v>0</v>
      </c>
      <c r="E34" s="79">
        <f>IF(B34="",0,'RUWA Plan de coupe'!BD29)</f>
        <v>0</v>
      </c>
      <c r="G34" s="79" t="str">
        <f>IF(OR(G$7="",'RUWA Plan de coupe'!BF29=""),"",'RUWA Plan de coupe'!BF29)</f>
        <v/>
      </c>
      <c r="H34" s="79">
        <f>IF(G34="",0,'RUWA Plan de coupe'!BG29)</f>
        <v>0</v>
      </c>
      <c r="I34" s="79">
        <f>IF(G34="",0,'RUWA Plan de coupe'!BH29)</f>
        <v>0</v>
      </c>
      <c r="J34" s="79">
        <f>IF(G34="",0,'RUWA Plan de coupe'!BI29)</f>
        <v>0</v>
      </c>
      <c r="L34" s="79" t="str">
        <f>IF(OR(L$7="",'RUWA Plan de coupe'!BK29=""),"",'RUWA Plan de coupe'!BK29)</f>
        <v/>
      </c>
      <c r="M34" s="79">
        <f>IF(L34="",0,'RUWA Plan de coupe'!BL29)</f>
        <v>0</v>
      </c>
      <c r="N34" s="79">
        <f>IF(L34="",0,'RUWA Plan de coupe'!BM29)</f>
        <v>0</v>
      </c>
      <c r="O34" s="79">
        <f>IF(L34="",0,'RUWA Plan de coupe'!BN29)</f>
        <v>0</v>
      </c>
      <c r="Q34" s="79" t="str">
        <f>IF(OR(Q$7="",'RUWA Plan de coupe'!BP29=""),"",'RUWA Plan de coupe'!BP29)</f>
        <v/>
      </c>
      <c r="R34" s="79">
        <f>IF(Q34="",0,'RUWA Plan de coupe'!BQ29)</f>
        <v>0</v>
      </c>
      <c r="S34" s="79">
        <f>IF(Q34="",0,'RUWA Plan de coupe'!BR29)</f>
        <v>0</v>
      </c>
      <c r="T34" s="79">
        <f>IF(Q34="",0,'RUWA Plan de coupe'!BS29)</f>
        <v>0</v>
      </c>
      <c r="V34" s="79" t="str">
        <f>IF(OR(V$7="",'RUWA Plan de coupe'!BA47=""),"",'RUWA Plan de coupe'!BA47)</f>
        <v/>
      </c>
      <c r="W34" s="79">
        <f>IF(V34="",0,'RUWA Plan de coupe'!BB47)</f>
        <v>0</v>
      </c>
      <c r="X34" s="79">
        <f>IF(W34="",0,'RUWA Plan de coupe'!BC47)</f>
        <v>0</v>
      </c>
      <c r="Y34" s="79">
        <f>IF(X34="",0,'RUWA Plan de coupe'!BD47)</f>
        <v>0</v>
      </c>
      <c r="AA34" s="79" t="str">
        <f>IF(OR(AA$7="",'RUWA Plan de coupe'!BF47=""),"",'RUWA Plan de coupe'!BF47)</f>
        <v/>
      </c>
      <c r="AB34" s="79">
        <f>IF(AA34="",0,'RUWA Plan de coupe'!BG47)</f>
        <v>0</v>
      </c>
      <c r="AC34" s="79">
        <f>IF(AB34="",0,'RUWA Plan de coupe'!BH47)</f>
        <v>0</v>
      </c>
      <c r="AD34" s="79">
        <f>IF(AC34="",0,'RUWA Plan de coupe'!BI47)</f>
        <v>0</v>
      </c>
      <c r="AF34" s="79" t="str">
        <f>IF(OR(AF$7="",'RUWA Plan de coupe'!BK47=""),"",'RUWA Plan de coupe'!BK47)</f>
        <v/>
      </c>
      <c r="AG34" s="79">
        <f>IF(AF34="",0,'RUWA Plan de coupe'!BL47)</f>
        <v>0</v>
      </c>
      <c r="AH34" s="79">
        <f>IF(AG34="",0,'RUWA Plan de coupe'!BM47)</f>
        <v>0</v>
      </c>
      <c r="AI34" s="79">
        <f>IF(AH34="",0,'RUWA Plan de coupe'!BN47)</f>
        <v>0</v>
      </c>
      <c r="AK34" s="79" t="str">
        <f>IF(OR(AK$7="",'RUWA Plan de coupe'!BP47=""),"",'RUWA Plan de coupe'!BP47)</f>
        <v/>
      </c>
      <c r="AL34" s="79">
        <f>IF(AK34="",0,'RUWA Plan de coupe'!BQ47)</f>
        <v>0</v>
      </c>
      <c r="AM34" s="79">
        <f>IF(AL34="",0,'RUWA Plan de coupe'!BR47)</f>
        <v>0</v>
      </c>
      <c r="AN34" s="79">
        <f>IF(AM34="",0,'RUWA Plan de coupe'!BS47)</f>
        <v>0</v>
      </c>
    </row>
    <row r="35" spans="2:40" x14ac:dyDescent="0.25">
      <c r="B35" s="79" t="str">
        <f>IF(OR(B$7="",'RUWA Plan de coupe'!BA30=""),"",'RUWA Plan de coupe'!BA30)</f>
        <v/>
      </c>
      <c r="C35" s="79">
        <f>IF(B35="",0,'RUWA Plan de coupe'!BB30)</f>
        <v>0</v>
      </c>
      <c r="D35" s="79">
        <f>IF(B35="",0,'RUWA Plan de coupe'!BC30)</f>
        <v>0</v>
      </c>
      <c r="E35" s="79">
        <f>IF(B35="",0,'RUWA Plan de coupe'!BD30)</f>
        <v>0</v>
      </c>
      <c r="G35" s="79" t="str">
        <f>IF(OR(G$7="",'RUWA Plan de coupe'!BF30=""),"",'RUWA Plan de coupe'!BF30)</f>
        <v/>
      </c>
      <c r="H35" s="79">
        <f>IF(G35="",0,'RUWA Plan de coupe'!BG30)</f>
        <v>0</v>
      </c>
      <c r="I35" s="79">
        <f>IF(G35="",0,'RUWA Plan de coupe'!BH30)</f>
        <v>0</v>
      </c>
      <c r="J35" s="79">
        <f>IF(G35="",0,'RUWA Plan de coupe'!BI30)</f>
        <v>0</v>
      </c>
      <c r="L35" s="79" t="str">
        <f>IF(OR(L$7="",'RUWA Plan de coupe'!BK30=""),"",'RUWA Plan de coupe'!BK30)</f>
        <v/>
      </c>
      <c r="M35" s="79">
        <f>IF(L35="",0,'RUWA Plan de coupe'!BL30)</f>
        <v>0</v>
      </c>
      <c r="N35" s="79">
        <f>IF(L35="",0,'RUWA Plan de coupe'!BM30)</f>
        <v>0</v>
      </c>
      <c r="O35" s="79">
        <f>IF(L35="",0,'RUWA Plan de coupe'!BN30)</f>
        <v>0</v>
      </c>
      <c r="Q35" s="79" t="str">
        <f>IF(OR(Q$7="",'RUWA Plan de coupe'!BP30=""),"",'RUWA Plan de coupe'!BP30)</f>
        <v/>
      </c>
      <c r="R35" s="79">
        <f>IF(Q35="",0,'RUWA Plan de coupe'!BQ30)</f>
        <v>0</v>
      </c>
      <c r="S35" s="79">
        <f>IF(Q35="",0,'RUWA Plan de coupe'!BR30)</f>
        <v>0</v>
      </c>
      <c r="T35" s="79">
        <f>IF(Q35="",0,'RUWA Plan de coupe'!BS30)</f>
        <v>0</v>
      </c>
      <c r="V35" s="79" t="str">
        <f>IF(OR(V$7="",'RUWA Plan de coupe'!BA48=""),"",'RUWA Plan de coupe'!BA48)</f>
        <v/>
      </c>
      <c r="W35" s="79">
        <f>IF(V35="",0,'RUWA Plan de coupe'!BB48)</f>
        <v>0</v>
      </c>
      <c r="X35" s="79">
        <f>IF(W35="",0,'RUWA Plan de coupe'!BC48)</f>
        <v>0</v>
      </c>
      <c r="Y35" s="79">
        <f>IF(X35="",0,'RUWA Plan de coupe'!BD48)</f>
        <v>0</v>
      </c>
      <c r="AA35" s="79" t="str">
        <f>IF(OR(AA$7="",'RUWA Plan de coupe'!BF48=""),"",'RUWA Plan de coupe'!BF48)</f>
        <v/>
      </c>
      <c r="AB35" s="79">
        <f>IF(AA35="",0,'RUWA Plan de coupe'!BG48)</f>
        <v>0</v>
      </c>
      <c r="AC35" s="79">
        <f>IF(AB35="",0,'RUWA Plan de coupe'!BH48)</f>
        <v>0</v>
      </c>
      <c r="AD35" s="79">
        <f>IF(AC35="",0,'RUWA Plan de coupe'!BI48)</f>
        <v>0</v>
      </c>
      <c r="AF35" s="79" t="str">
        <f>IF(OR(AF$7="",'RUWA Plan de coupe'!BK48=""),"",'RUWA Plan de coupe'!BK48)</f>
        <v/>
      </c>
      <c r="AG35" s="79">
        <f>IF(AF35="",0,'RUWA Plan de coupe'!BL48)</f>
        <v>0</v>
      </c>
      <c r="AH35" s="79">
        <f>IF(AG35="",0,'RUWA Plan de coupe'!BM48)</f>
        <v>0</v>
      </c>
      <c r="AI35" s="79">
        <f>IF(AH35="",0,'RUWA Plan de coupe'!BN48)</f>
        <v>0</v>
      </c>
      <c r="AK35" s="79" t="str">
        <f>IF(OR(AK$7="",'RUWA Plan de coupe'!BP48=""),"",'RUWA Plan de coupe'!BP48)</f>
        <v/>
      </c>
      <c r="AL35" s="79">
        <f>IF(AK35="",0,'RUWA Plan de coupe'!BQ48)</f>
        <v>0</v>
      </c>
      <c r="AM35" s="79">
        <f>IF(AL35="",0,'RUWA Plan de coupe'!BR48)</f>
        <v>0</v>
      </c>
      <c r="AN35" s="79">
        <f>IF(AM35="",0,'RUWA Plan de coupe'!BS48)</f>
        <v>0</v>
      </c>
    </row>
    <row r="36" spans="2:40" x14ac:dyDescent="0.25">
      <c r="B36" s="74"/>
      <c r="C36" s="74"/>
    </row>
    <row r="37" spans="2:40" x14ac:dyDescent="0.25">
      <c r="B37" s="333" t="str">
        <f>'RUWA Plan de coupe'!CA16</f>
        <v/>
      </c>
      <c r="C37" s="334"/>
      <c r="F37" s="104"/>
      <c r="G37" s="333" t="str">
        <f>'RUWA Plan de coupe'!CA17</f>
        <v/>
      </c>
      <c r="H37" s="334"/>
      <c r="I37" s="103"/>
      <c r="J37" s="103"/>
      <c r="K37" s="104"/>
      <c r="L37" s="333" t="str">
        <f>'RUWA Plan de coupe'!CA18</f>
        <v/>
      </c>
      <c r="M37" s="334"/>
      <c r="N37" s="103"/>
      <c r="O37" s="103"/>
      <c r="P37" s="104"/>
      <c r="Q37" s="333" t="str">
        <f>'RUWA Plan de coupe'!CA19</f>
        <v/>
      </c>
      <c r="R37" s="334"/>
      <c r="S37" s="103"/>
      <c r="T37" s="103"/>
      <c r="U37" s="104"/>
      <c r="V37" s="333" t="str">
        <f>'RUWA Plan de coupe'!CA20</f>
        <v/>
      </c>
      <c r="W37" s="334"/>
      <c r="X37" s="103"/>
      <c r="Y37" s="103"/>
      <c r="Z37" s="104"/>
      <c r="AA37" s="333" t="str">
        <f>'RUWA Plan de coupe'!CA21</f>
        <v/>
      </c>
      <c r="AB37" s="334"/>
      <c r="AC37" s="103"/>
      <c r="AD37" s="103"/>
      <c r="AE37" s="104"/>
      <c r="AF37" s="333" t="str">
        <f>'RUWA Plan de coupe'!CA22</f>
        <v/>
      </c>
      <c r="AG37" s="334"/>
      <c r="AH37" s="103"/>
      <c r="AI37" s="103"/>
      <c r="AJ37" s="104"/>
      <c r="AK37" s="333" t="str">
        <f>'RUWA Plan de coupe'!CA23</f>
        <v/>
      </c>
      <c r="AL37" s="334"/>
    </row>
    <row r="38" spans="2:40" x14ac:dyDescent="0.25">
      <c r="B38" s="92" t="s">
        <v>346</v>
      </c>
      <c r="C38" s="92" t="s">
        <v>347</v>
      </c>
      <c r="D38" s="102"/>
      <c r="E38" s="102"/>
      <c r="F38" s="15"/>
      <c r="G38" s="92" t="s">
        <v>346</v>
      </c>
      <c r="H38" s="92" t="s">
        <v>347</v>
      </c>
      <c r="I38" s="102"/>
      <c r="J38" s="102"/>
      <c r="K38" s="15"/>
      <c r="L38" s="92" t="s">
        <v>346</v>
      </c>
      <c r="M38" s="92" t="s">
        <v>347</v>
      </c>
      <c r="N38" s="102"/>
      <c r="O38" s="102"/>
      <c r="P38" s="15"/>
      <c r="Q38" s="92" t="s">
        <v>346</v>
      </c>
      <c r="R38" s="92" t="s">
        <v>347</v>
      </c>
      <c r="S38" s="102"/>
      <c r="T38" s="102"/>
      <c r="U38" s="15"/>
      <c r="V38" s="92" t="s">
        <v>346</v>
      </c>
      <c r="W38" s="92" t="s">
        <v>347</v>
      </c>
      <c r="X38" s="102"/>
      <c r="Y38" s="102"/>
      <c r="Z38" s="15"/>
      <c r="AA38" s="92" t="s">
        <v>346</v>
      </c>
      <c r="AB38" s="92" t="s">
        <v>347</v>
      </c>
      <c r="AC38" s="102"/>
      <c r="AD38" s="102"/>
      <c r="AE38" s="15"/>
      <c r="AF38" s="92" t="s">
        <v>346</v>
      </c>
      <c r="AG38" s="92" t="s">
        <v>347</v>
      </c>
      <c r="AH38" s="103"/>
      <c r="AI38" s="103"/>
      <c r="AJ38" s="15"/>
      <c r="AK38" s="92" t="s">
        <v>346</v>
      </c>
      <c r="AL38" s="92" t="s">
        <v>347</v>
      </c>
    </row>
    <row r="39" spans="2:40" x14ac:dyDescent="0.25">
      <c r="B39" s="91" t="str">
        <f>IF(B37="","",0)</f>
        <v/>
      </c>
      <c r="C39" s="91" t="str">
        <f>IF(B37="","",0)</f>
        <v/>
      </c>
      <c r="D39" s="103"/>
      <c r="E39" s="103"/>
      <c r="F39" s="104"/>
      <c r="G39" s="91" t="str">
        <f>IF(G37="","",0)</f>
        <v/>
      </c>
      <c r="H39" s="91" t="str">
        <f>IF(G37="","",0)</f>
        <v/>
      </c>
      <c r="I39" s="103"/>
      <c r="J39" s="103"/>
      <c r="K39" s="104"/>
      <c r="L39" s="91" t="str">
        <f>IF(L37="","",0)</f>
        <v/>
      </c>
      <c r="M39" s="91" t="str">
        <f>IF(L37="","",0)</f>
        <v/>
      </c>
      <c r="N39" s="103"/>
      <c r="O39" s="103"/>
      <c r="P39" s="104"/>
      <c r="Q39" s="91" t="str">
        <f>IF(Q37="","",0)</f>
        <v/>
      </c>
      <c r="R39" s="91" t="str">
        <f>IF(Q37="","",0)</f>
        <v/>
      </c>
      <c r="S39" s="103"/>
      <c r="T39" s="103"/>
      <c r="U39" s="104"/>
      <c r="V39" s="91" t="str">
        <f>IF(V37="","",0)</f>
        <v/>
      </c>
      <c r="W39" s="91" t="str">
        <f>IF(V37="","",0)</f>
        <v/>
      </c>
      <c r="X39" s="103"/>
      <c r="Y39" s="103"/>
      <c r="Z39" s="104"/>
      <c r="AA39" s="91" t="str">
        <f>IF(AA37="","",0)</f>
        <v/>
      </c>
      <c r="AB39" s="91" t="str">
        <f>IF(AA37="","",0)</f>
        <v/>
      </c>
      <c r="AC39" s="103"/>
      <c r="AD39" s="103"/>
      <c r="AE39" s="104"/>
      <c r="AF39" s="91" t="str">
        <f>IF(AF37="","",0)</f>
        <v/>
      </c>
      <c r="AG39" s="91" t="str">
        <f>IF(AF37="","",0)</f>
        <v/>
      </c>
      <c r="AH39" s="103"/>
      <c r="AI39" s="103"/>
      <c r="AJ39" s="104"/>
      <c r="AK39" s="91" t="str">
        <f>IF(AK37="","",0)</f>
        <v/>
      </c>
      <c r="AL39" s="91" t="str">
        <f>IF(AK37="","",0)</f>
        <v/>
      </c>
    </row>
    <row r="40" spans="2:40" x14ac:dyDescent="0.25">
      <c r="B40" s="91" t="str">
        <f>'RUWA Plan de coupe'!CD16</f>
        <v/>
      </c>
      <c r="C40" s="91" t="str">
        <f>IF(B37="","",0)</f>
        <v/>
      </c>
      <c r="D40" s="103"/>
      <c r="E40" s="103"/>
      <c r="F40" s="15"/>
      <c r="G40" s="91" t="str">
        <f>'RUWA Plan de coupe'!CD17</f>
        <v/>
      </c>
      <c r="H40" s="91" t="str">
        <f>IF(G37="","",0)</f>
        <v/>
      </c>
      <c r="I40" s="103"/>
      <c r="J40" s="103"/>
      <c r="K40" s="15"/>
      <c r="L40" s="91" t="str">
        <f>'RUWA Plan de coupe'!CD18</f>
        <v/>
      </c>
      <c r="M40" s="91" t="str">
        <f>IF(L37="","",0)</f>
        <v/>
      </c>
      <c r="N40" s="103"/>
      <c r="O40" s="103"/>
      <c r="P40" s="15"/>
      <c r="Q40" s="91" t="str">
        <f>'RUWA Plan de coupe'!CD19</f>
        <v/>
      </c>
      <c r="R40" s="91" t="str">
        <f>IF(Q37="","",0)</f>
        <v/>
      </c>
      <c r="S40" s="103"/>
      <c r="T40" s="103"/>
      <c r="U40" s="15"/>
      <c r="V40" s="91" t="str">
        <f>'RUWA Plan de coupe'!CD20</f>
        <v/>
      </c>
      <c r="W40" s="91" t="str">
        <f>IF(V37="","",0)</f>
        <v/>
      </c>
      <c r="X40" s="103"/>
      <c r="Y40" s="103"/>
      <c r="Z40" s="15"/>
      <c r="AA40" s="91" t="str">
        <f>'RUWA Plan de coupe'!CD21</f>
        <v/>
      </c>
      <c r="AB40" s="91" t="str">
        <f>IF(AA37="","",0)</f>
        <v/>
      </c>
      <c r="AC40" s="103"/>
      <c r="AD40" s="103"/>
      <c r="AE40" s="15"/>
      <c r="AF40" s="91" t="str">
        <f>'RUWA Plan de coupe'!CD22</f>
        <v/>
      </c>
      <c r="AG40" s="91" t="str">
        <f>IF(AF37="","",0)</f>
        <v/>
      </c>
      <c r="AH40" s="103"/>
      <c r="AI40" s="103"/>
      <c r="AJ40" s="15"/>
      <c r="AK40" s="91" t="str">
        <f>'RUWA Plan de coupe'!CD23</f>
        <v/>
      </c>
      <c r="AL40" s="91" t="str">
        <f>IF(AK37="","",0)</f>
        <v/>
      </c>
    </row>
    <row r="41" spans="2:40" x14ac:dyDescent="0.25">
      <c r="B41" s="91" t="str">
        <f>'RUWA Plan de coupe'!CD16</f>
        <v/>
      </c>
      <c r="C41" s="91" t="str">
        <f>'RUWA Plan de coupe'!CC16</f>
        <v/>
      </c>
      <c r="D41" s="103"/>
      <c r="E41" s="103"/>
      <c r="F41" s="15"/>
      <c r="G41" s="91" t="str">
        <f>'RUWA Plan de coupe'!CD17</f>
        <v/>
      </c>
      <c r="H41" s="91" t="str">
        <f>'RUWA Plan de coupe'!CC17</f>
        <v/>
      </c>
      <c r="I41" s="103"/>
      <c r="J41" s="103"/>
      <c r="K41" s="15"/>
      <c r="L41" s="91" t="str">
        <f>'RUWA Plan de coupe'!CD18</f>
        <v/>
      </c>
      <c r="M41" s="91" t="str">
        <f>'RUWA Plan de coupe'!CC18</f>
        <v/>
      </c>
      <c r="N41" s="103"/>
      <c r="O41" s="103"/>
      <c r="P41" s="15"/>
      <c r="Q41" s="91" t="str">
        <f>'RUWA Plan de coupe'!CD19</f>
        <v/>
      </c>
      <c r="R41" s="91" t="str">
        <f>'RUWA Plan de coupe'!CC19</f>
        <v/>
      </c>
      <c r="S41" s="103"/>
      <c r="T41" s="103"/>
      <c r="U41" s="15"/>
      <c r="V41" s="91" t="str">
        <f>'RUWA Plan de coupe'!CD20</f>
        <v/>
      </c>
      <c r="W41" s="91" t="str">
        <f>'RUWA Plan de coupe'!CC20</f>
        <v/>
      </c>
      <c r="X41" s="103"/>
      <c r="Y41" s="103"/>
      <c r="Z41" s="15"/>
      <c r="AA41" s="91" t="str">
        <f>'RUWA Plan de coupe'!CD21</f>
        <v/>
      </c>
      <c r="AB41" s="91" t="str">
        <f>'RUWA Plan de coupe'!CC21</f>
        <v/>
      </c>
      <c r="AC41" s="103"/>
      <c r="AD41" s="103"/>
      <c r="AE41" s="15"/>
      <c r="AF41" s="91" t="str">
        <f>'RUWA Plan de coupe'!CD22</f>
        <v/>
      </c>
      <c r="AG41" s="91" t="str">
        <f>'RUWA Plan de coupe'!CC22</f>
        <v/>
      </c>
      <c r="AH41" s="103"/>
      <c r="AI41" s="103"/>
      <c r="AJ41" s="15"/>
      <c r="AK41" s="91" t="str">
        <f>'RUWA Plan de coupe'!CD23</f>
        <v/>
      </c>
      <c r="AL41" s="91" t="str">
        <f>'RUWA Plan de coupe'!CC23</f>
        <v/>
      </c>
    </row>
    <row r="42" spans="2:40" x14ac:dyDescent="0.25">
      <c r="B42" s="91" t="str">
        <f>IF(B37="","",0)</f>
        <v/>
      </c>
      <c r="C42" s="91" t="str">
        <f>'RUWA Plan de coupe'!CC16</f>
        <v/>
      </c>
      <c r="D42" s="103"/>
      <c r="E42" s="103"/>
      <c r="F42" s="15"/>
      <c r="G42" s="91" t="str">
        <f>IF(G37="","",0)</f>
        <v/>
      </c>
      <c r="H42" s="91" t="str">
        <f>'RUWA Plan de coupe'!CC17</f>
        <v/>
      </c>
      <c r="I42" s="103"/>
      <c r="J42" s="103"/>
      <c r="K42" s="15"/>
      <c r="L42" s="91" t="str">
        <f>IF(L37="","",0)</f>
        <v/>
      </c>
      <c r="M42" s="91" t="str">
        <f>'RUWA Plan de coupe'!CC18</f>
        <v/>
      </c>
      <c r="N42" s="103"/>
      <c r="O42" s="103"/>
      <c r="P42" s="15"/>
      <c r="Q42" s="91" t="str">
        <f>IF(Q37="","",0)</f>
        <v/>
      </c>
      <c r="R42" s="91" t="str">
        <f>'RUWA Plan de coupe'!CC19</f>
        <v/>
      </c>
      <c r="S42" s="103"/>
      <c r="T42" s="103"/>
      <c r="U42" s="15"/>
      <c r="V42" s="91" t="str">
        <f>IF(V37="","",0)</f>
        <v/>
      </c>
      <c r="W42" s="91" t="str">
        <f>'RUWA Plan de coupe'!CC20</f>
        <v/>
      </c>
      <c r="X42" s="103"/>
      <c r="Y42" s="103"/>
      <c r="Z42" s="15"/>
      <c r="AA42" s="91" t="str">
        <f>IF(AA37="","",0)</f>
        <v/>
      </c>
      <c r="AB42" s="91" t="str">
        <f>'RUWA Plan de coupe'!CC21</f>
        <v/>
      </c>
      <c r="AC42" s="103"/>
      <c r="AD42" s="103"/>
      <c r="AE42" s="15"/>
      <c r="AF42" s="91" t="str">
        <f>IF(AF37="","",0)</f>
        <v/>
      </c>
      <c r="AG42" s="91" t="str">
        <f>'RUWA Plan de coupe'!CC22</f>
        <v/>
      </c>
      <c r="AH42" s="103"/>
      <c r="AI42" s="103"/>
      <c r="AJ42" s="15"/>
      <c r="AK42" s="91" t="str">
        <f>IF(AK37="","",0)</f>
        <v/>
      </c>
      <c r="AL42" s="91" t="str">
        <f>'RUWA Plan de coupe'!CC23</f>
        <v/>
      </c>
    </row>
    <row r="43" spans="2:40" x14ac:dyDescent="0.25">
      <c r="B43" s="91" t="str">
        <f>IF(B37="","",0)</f>
        <v/>
      </c>
      <c r="C43" s="91" t="str">
        <f>IF(B37="","",0)</f>
        <v/>
      </c>
      <c r="D43" s="103"/>
      <c r="E43" s="103"/>
      <c r="F43" s="104"/>
      <c r="G43" s="91" t="str">
        <f>IF(G37="","",0)</f>
        <v/>
      </c>
      <c r="H43" s="91" t="str">
        <f>IF(G37="","",0)</f>
        <v/>
      </c>
      <c r="I43" s="103"/>
      <c r="J43" s="103"/>
      <c r="K43" s="104"/>
      <c r="L43" s="91" t="str">
        <f>IF(L37="","",0)</f>
        <v/>
      </c>
      <c r="M43" s="91" t="str">
        <f>IF(L37="","",0)</f>
        <v/>
      </c>
      <c r="N43" s="103"/>
      <c r="O43" s="103"/>
      <c r="P43" s="104"/>
      <c r="Q43" s="91" t="str">
        <f>IF(Q37="","",0)</f>
        <v/>
      </c>
      <c r="R43" s="91" t="str">
        <f>IF(Q37="","",0)</f>
        <v/>
      </c>
      <c r="S43" s="103"/>
      <c r="T43" s="103"/>
      <c r="U43" s="104"/>
      <c r="V43" s="91" t="str">
        <f>IF(V37="","",0)</f>
        <v/>
      </c>
      <c r="W43" s="91" t="str">
        <f>IF(V37="","",0)</f>
        <v/>
      </c>
      <c r="X43" s="103"/>
      <c r="Y43" s="103"/>
      <c r="Z43" s="104"/>
      <c r="AA43" s="91" t="str">
        <f>IF(AA37="","",0)</f>
        <v/>
      </c>
      <c r="AB43" s="91" t="str">
        <f>IF(AA37="","",0)</f>
        <v/>
      </c>
      <c r="AC43" s="103"/>
      <c r="AD43" s="103"/>
      <c r="AE43" s="104"/>
      <c r="AF43" s="91" t="str">
        <f>IF(AF37="","",0)</f>
        <v/>
      </c>
      <c r="AG43" s="91" t="str">
        <f>IF(AF37="","",0)</f>
        <v/>
      </c>
      <c r="AH43" s="103"/>
      <c r="AI43" s="103"/>
      <c r="AJ43" s="104"/>
      <c r="AK43" s="91" t="str">
        <f>IF(AK37="","",0)</f>
        <v/>
      </c>
      <c r="AL43" s="91" t="str">
        <f>IF(AK37="","",0)</f>
        <v/>
      </c>
    </row>
    <row r="44" spans="2:40" x14ac:dyDescent="0.25">
      <c r="B44" s="79"/>
      <c r="C44" s="79"/>
      <c r="G44" s="79"/>
      <c r="H44" s="79"/>
      <c r="L44" s="79"/>
      <c r="M44" s="79"/>
      <c r="Q44" s="79"/>
      <c r="R44" s="79"/>
      <c r="V44" s="79"/>
      <c r="W44" s="79"/>
      <c r="AA44" s="79"/>
      <c r="AB44" s="79"/>
      <c r="AF44" s="79"/>
      <c r="AG44" s="79"/>
      <c r="AK44" s="79"/>
      <c r="AL44" s="79"/>
    </row>
    <row r="45" spans="2:40" x14ac:dyDescent="0.25">
      <c r="B45" s="79">
        <f>IFERROR(IF(B23=$B$4,D23,C23),"")</f>
        <v>0</v>
      </c>
      <c r="C45" s="79">
        <f>IFERROR(IF(B23=$B$4,C23,D23),"")</f>
        <v>0</v>
      </c>
      <c r="G45" s="79">
        <f>IFERROR(IF(G23=$B$4,I23,H23),"")</f>
        <v>0</v>
      </c>
      <c r="H45" s="79">
        <f>IFERROR(IF(G23=$B$4,H23,I23),"")</f>
        <v>0</v>
      </c>
      <c r="L45" s="79">
        <f>IFERROR(IF(L23=$B$4,N23,M23),"")</f>
        <v>0</v>
      </c>
      <c r="M45" s="79">
        <f>IFERROR(IF(L23=$B$4,M23,N23),"")</f>
        <v>0</v>
      </c>
      <c r="Q45" s="79">
        <f>IFERROR(IF(Q23=$B$4,S23,R23),"")</f>
        <v>0</v>
      </c>
      <c r="R45" s="79">
        <f>IFERROR(IF(Q23=$B$4,R23,S23),"")</f>
        <v>0</v>
      </c>
      <c r="V45" s="79">
        <f>IFERROR(IF(V23=$B$4,X23,W23),"")</f>
        <v>0</v>
      </c>
      <c r="W45" s="79">
        <f>IFERROR(IF(V23=$B$4,W23,X23),"")</f>
        <v>0</v>
      </c>
      <c r="AA45" s="79">
        <f>IFERROR(IF(AA23=$B$4,AC23,AB23),"")</f>
        <v>0</v>
      </c>
      <c r="AB45" s="79">
        <f>IFERROR(IF(AA23=$B$4,AB23,AC23),"")</f>
        <v>0</v>
      </c>
      <c r="AF45" s="79">
        <f>IFERROR(IF(AF23=$B$4,AH23,AG23),"")</f>
        <v>0</v>
      </c>
      <c r="AG45" s="79">
        <f>IFERROR(IF(AF23=$B$4,AG23,AH23),"")</f>
        <v>0</v>
      </c>
      <c r="AK45" s="79">
        <f>IFERROR(IF(AK23=$B$4,AM23,AL23),"")</f>
        <v>0</v>
      </c>
      <c r="AL45" s="79">
        <f>IFERROR(IF(AK23=$B$4,AL23,AM23),"")</f>
        <v>0</v>
      </c>
    </row>
    <row r="46" spans="2:40" x14ac:dyDescent="0.25">
      <c r="B46" s="79">
        <f>IFERROR(IF(B23=$B$4,D23+E23,C23),"")</f>
        <v>0</v>
      </c>
      <c r="C46" s="79">
        <f>IFERROR(IF(B23=$B$4,C23,D23+E23),"")</f>
        <v>0</v>
      </c>
      <c r="G46" s="79">
        <f>IFERROR(IF(G23=$B$4,I23+J23,H23),"")</f>
        <v>0</v>
      </c>
      <c r="H46" s="79">
        <f>IFERROR(IF(G23=$B$4,H23,I23+J23),"")</f>
        <v>0</v>
      </c>
      <c r="L46" s="79">
        <f>IFERROR(IF(L23=$B$4,N23+O23,M23),"")</f>
        <v>0</v>
      </c>
      <c r="M46" s="79">
        <f>IFERROR(IF(L23=$B$4,M23,N23+O23),"")</f>
        <v>0</v>
      </c>
      <c r="Q46" s="79">
        <f>IFERROR(IF(Q23=$B$4,S23+T23,R23),"")</f>
        <v>0</v>
      </c>
      <c r="R46" s="79">
        <f>IFERROR(IF(Q23=$B$4,R23,S23+T23),"")</f>
        <v>0</v>
      </c>
      <c r="V46" s="79">
        <f>IFERROR(IF(V23=$B$4,X23+Y23,W23),"")</f>
        <v>0</v>
      </c>
      <c r="W46" s="79">
        <f>IFERROR(IF(V23=$B$4,W23,X23+Y23),"")</f>
        <v>0</v>
      </c>
      <c r="AA46" s="79">
        <f>IFERROR(IF(AA23=$B$4,AC23+AD23,AB23),"")</f>
        <v>0</v>
      </c>
      <c r="AB46" s="79">
        <f>IFERROR(IF(AA23=$B$4,AB23,AC23+AD23),"")</f>
        <v>0</v>
      </c>
      <c r="AF46" s="79">
        <f>IFERROR(IF(AF23=$B$4,AH23+AI23,AG23),"")</f>
        <v>0</v>
      </c>
      <c r="AG46" s="79">
        <f>IFERROR(IF(AF23=$B$4,AG23,AH23+AI23),"")</f>
        <v>0</v>
      </c>
      <c r="AK46" s="79">
        <f>IFERROR(IF(AK23=$B$4,AM23+AN23,AL23),"")</f>
        <v>0</v>
      </c>
      <c r="AL46" s="79">
        <f>IFERROR(IF(AK23=$B$4,AL23,AM23+AN23),"")</f>
        <v>0</v>
      </c>
    </row>
    <row r="47" spans="2:40" x14ac:dyDescent="0.25">
      <c r="B47" s="113"/>
      <c r="C47" s="113"/>
      <c r="G47" s="113"/>
      <c r="H47" s="113"/>
      <c r="L47" s="113"/>
      <c r="M47" s="113"/>
      <c r="Q47" s="113"/>
      <c r="R47" s="113"/>
      <c r="V47" s="113"/>
      <c r="W47" s="113"/>
      <c r="AA47" s="113"/>
      <c r="AB47" s="113"/>
      <c r="AF47" s="113"/>
      <c r="AG47" s="113"/>
      <c r="AK47" s="113"/>
      <c r="AL47" s="113"/>
    </row>
    <row r="48" spans="2:40" x14ac:dyDescent="0.25">
      <c r="B48" s="79">
        <f>IFERROR(IF(B24=$B$4,D24,C24),0)</f>
        <v>0</v>
      </c>
      <c r="C48" s="79">
        <f>IFERROR(IF(B24=$B$4,C24,D24),0)</f>
        <v>0</v>
      </c>
      <c r="G48" s="79">
        <f>IFERROR(IF(G24=$B$4,I24,H24),0)</f>
        <v>0</v>
      </c>
      <c r="H48" s="79">
        <f>IFERROR(IF(G24=$B$4,H24,I24),0)</f>
        <v>0</v>
      </c>
      <c r="L48" s="79">
        <f>IFERROR(IF(L24=$B$4,N24,M24),0)</f>
        <v>0</v>
      </c>
      <c r="M48" s="79">
        <f>IFERROR(IF(L24=$B$4,M24,N24),0)</f>
        <v>0</v>
      </c>
      <c r="Q48" s="79">
        <f>IFERROR(IF(Q24=$B$4,S24,R24),0)</f>
        <v>0</v>
      </c>
      <c r="R48" s="79">
        <f>IFERROR(IF(Q24=$B$4,R24,S24),0)</f>
        <v>0</v>
      </c>
      <c r="V48" s="79">
        <f>IFERROR(IF(V24=$B$4,X24,W24),0)</f>
        <v>0</v>
      </c>
      <c r="W48" s="79">
        <f>IFERROR(IF(V24=$B$4,W24,X24),0)</f>
        <v>0</v>
      </c>
      <c r="AA48" s="79">
        <f>IFERROR(IF(AA24=$B$4,AC24,AB24),0)</f>
        <v>0</v>
      </c>
      <c r="AB48" s="79">
        <f>IFERROR(IF(AA24=$B$4,AB24,AC24),0)</f>
        <v>0</v>
      </c>
      <c r="AF48" s="79">
        <f>IFERROR(IF(AF24=$B$4,AH24,AG24),0)</f>
        <v>0</v>
      </c>
      <c r="AG48" s="79">
        <f>IFERROR(IF(AF24=$B$4,AG24,AH24),0)</f>
        <v>0</v>
      </c>
      <c r="AK48" s="79">
        <f>IFERROR(IF(AK24=$B$4,AM24,AL24),0)</f>
        <v>0</v>
      </c>
      <c r="AL48" s="79">
        <f>IFERROR(IF(AK24=$B$4,AL24,AM24),0)</f>
        <v>0</v>
      </c>
    </row>
    <row r="49" spans="2:38" x14ac:dyDescent="0.25">
      <c r="B49" s="79">
        <f>IFERROR(IF(B24=$B$4,D24+E24,C24),0)</f>
        <v>0</v>
      </c>
      <c r="C49" s="79">
        <f>IFERROR(IF(B24=$B$4,C24,D24+E24),0)</f>
        <v>0</v>
      </c>
      <c r="G49" s="79">
        <f>IFERROR(IF(G24=$B$4,I24+J24,H24),0)</f>
        <v>0</v>
      </c>
      <c r="H49" s="79">
        <f>IFERROR(IF(G24=$B$4,H24,I24+J24),0)</f>
        <v>0</v>
      </c>
      <c r="L49" s="79">
        <f>IFERROR(IF(L24=$B$4,N24+O24,M24),0)</f>
        <v>0</v>
      </c>
      <c r="M49" s="79">
        <f>IFERROR(IF(L24=$B$4,M24,N24+O24),0)</f>
        <v>0</v>
      </c>
      <c r="Q49" s="79">
        <f>IFERROR(IF(Q24=$B$4,S24+T24,R24),0)</f>
        <v>0</v>
      </c>
      <c r="R49" s="79">
        <f>IFERROR(IF(Q24=$B$4,R24,S24+T24),0)</f>
        <v>0</v>
      </c>
      <c r="V49" s="79">
        <f>IFERROR(IF(V24=$B$4,X24+Y24,W24),0)</f>
        <v>0</v>
      </c>
      <c r="W49" s="79">
        <f>IFERROR(IF(V24=$B$4,W24,X24+Y24),0)</f>
        <v>0</v>
      </c>
      <c r="AA49" s="79">
        <f>IFERROR(IF(AA24=$B$4,AC24+AD24,AB24),0)</f>
        <v>0</v>
      </c>
      <c r="AB49" s="79">
        <f>IFERROR(IF(AA24=$B$4,AB24,AC24+AD24),0)</f>
        <v>0</v>
      </c>
      <c r="AF49" s="79">
        <f>IFERROR(IF(AF24=$B$4,AH24+AI24,AG24),0)</f>
        <v>0</v>
      </c>
      <c r="AG49" s="79">
        <f>IFERROR(IF(AF24=$B$4,AG24,AH24+AI24),0)</f>
        <v>0</v>
      </c>
      <c r="AK49" s="79">
        <f>IFERROR(IF(AK24=$B$4,AM24+AN24,AL24),0)</f>
        <v>0</v>
      </c>
      <c r="AL49" s="79">
        <f>IFERROR(IF(AK24=$B$4,AL24,AM24+AN24),0)</f>
        <v>0</v>
      </c>
    </row>
    <row r="50" spans="2:38" x14ac:dyDescent="0.25">
      <c r="B50" s="113"/>
      <c r="C50" s="113"/>
      <c r="G50" s="113"/>
      <c r="H50" s="113"/>
      <c r="L50" s="113"/>
      <c r="M50" s="113"/>
      <c r="Q50" s="113"/>
      <c r="R50" s="113"/>
      <c r="V50" s="113"/>
      <c r="W50" s="113"/>
      <c r="AA50" s="113"/>
      <c r="AB50" s="113"/>
      <c r="AF50" s="113"/>
      <c r="AG50" s="113"/>
      <c r="AK50" s="113"/>
      <c r="AL50" s="113"/>
    </row>
    <row r="51" spans="2:38" x14ac:dyDescent="0.25">
      <c r="B51" s="79">
        <f>IFERROR(IF(B25=$B$4,D25,C25),0)</f>
        <v>0</v>
      </c>
      <c r="C51" s="79">
        <f>IFERROR(IF(B25=$B$4,C25,D25),0)</f>
        <v>0</v>
      </c>
      <c r="G51" s="79">
        <f>IFERROR(IF(G25=$B$4,I25,H25),0)</f>
        <v>0</v>
      </c>
      <c r="H51" s="79">
        <f>IFERROR(IF(G25=$B$4,H25,I25),0)</f>
        <v>0</v>
      </c>
      <c r="L51" s="79">
        <f>IFERROR(IF(L25=$B$4,N25,M25),0)</f>
        <v>0</v>
      </c>
      <c r="M51" s="79">
        <f>IFERROR(IF(L25=$B$4,M25,N25),0)</f>
        <v>0</v>
      </c>
      <c r="Q51" s="79">
        <f>IFERROR(IF(Q25=$B$4,S25,R25),0)</f>
        <v>0</v>
      </c>
      <c r="R51" s="79">
        <f>IFERROR(IF(Q25=$B$4,R25,S25),0)</f>
        <v>0</v>
      </c>
      <c r="V51" s="79">
        <f>IFERROR(IF(V25=$B$4,X25,W25),0)</f>
        <v>0</v>
      </c>
      <c r="W51" s="79">
        <f>IFERROR(IF(V25=$B$4,W25,X25),0)</f>
        <v>0</v>
      </c>
      <c r="AA51" s="79">
        <f>IFERROR(IF(AA25=$B$4,AC25,AB25),0)</f>
        <v>0</v>
      </c>
      <c r="AB51" s="79">
        <f>IFERROR(IF(AA25=$B$4,AB25,AC25),0)</f>
        <v>0</v>
      </c>
      <c r="AF51" s="79">
        <f>IFERROR(IF(AF25=$B$4,AH25,AG25),0)</f>
        <v>0</v>
      </c>
      <c r="AG51" s="79">
        <f>IFERROR(IF(AF25=$B$4,AG25,AH25),0)</f>
        <v>0</v>
      </c>
      <c r="AK51" s="79">
        <f>IFERROR(IF(AK25=$B$4,AM25,AL25),0)</f>
        <v>0</v>
      </c>
      <c r="AL51" s="79">
        <f>IFERROR(IF(AK25=$B$4,AL25,AM25),0)</f>
        <v>0</v>
      </c>
    </row>
    <row r="52" spans="2:38" x14ac:dyDescent="0.25">
      <c r="B52" s="79">
        <f>IFERROR(IF(B25=$B$4,D25+E25,C25),0)</f>
        <v>0</v>
      </c>
      <c r="C52" s="79">
        <f>IFERROR(IF(B25=$B$4,C25,D25+E25),0)</f>
        <v>0</v>
      </c>
      <c r="G52" s="79">
        <f>IFERROR(IF(G25=$B$4,I25+J25,H25),0)</f>
        <v>0</v>
      </c>
      <c r="H52" s="79">
        <f>IFERROR(IF(G25=$B$4,H25,I25+J25),0)</f>
        <v>0</v>
      </c>
      <c r="L52" s="79">
        <f>IFERROR(IF(L25=$B$4,N25+O25,M25),0)</f>
        <v>0</v>
      </c>
      <c r="M52" s="79">
        <f>IFERROR(IF(L25=$B$4,M25,N25+O25),0)</f>
        <v>0</v>
      </c>
      <c r="Q52" s="79">
        <f>IFERROR(IF(Q25=$B$4,S25+T25,R25),0)</f>
        <v>0</v>
      </c>
      <c r="R52" s="79">
        <f>IFERROR(IF(Q25=$B$4,R25,S25+T25),0)</f>
        <v>0</v>
      </c>
      <c r="V52" s="79">
        <f>IFERROR(IF(V25=$B$4,X25+Y25,W25),0)</f>
        <v>0</v>
      </c>
      <c r="W52" s="79">
        <f>IFERROR(IF(V25=$B$4,W25,X25+Y25),0)</f>
        <v>0</v>
      </c>
      <c r="AA52" s="79">
        <f>IFERROR(IF(AA25=$B$4,AC25+AD25,AB25),0)</f>
        <v>0</v>
      </c>
      <c r="AB52" s="79">
        <f>IFERROR(IF(AA25=$B$4,AB25,AC25+AD25),0)</f>
        <v>0</v>
      </c>
      <c r="AF52" s="79">
        <f>IFERROR(IF(AF25=$B$4,AH25+AI25,AG25),0)</f>
        <v>0</v>
      </c>
      <c r="AG52" s="79">
        <f>IFERROR(IF(AF25=$B$4,AG25,AH25+AI25),0)</f>
        <v>0</v>
      </c>
      <c r="AK52" s="79">
        <f>IFERROR(IF(AK25=$B$4,AM25+AN25,AL25),0)</f>
        <v>0</v>
      </c>
      <c r="AL52" s="79">
        <f>IFERROR(IF(AK25=$B$4,AL25,AM25+AN25),0)</f>
        <v>0</v>
      </c>
    </row>
    <row r="53" spans="2:38" x14ac:dyDescent="0.25">
      <c r="B53" s="113"/>
      <c r="C53" s="113"/>
      <c r="G53" s="113"/>
      <c r="H53" s="113"/>
      <c r="L53" s="113"/>
      <c r="M53" s="113"/>
      <c r="Q53" s="113"/>
      <c r="R53" s="113"/>
      <c r="V53" s="113"/>
      <c r="W53" s="113"/>
      <c r="AA53" s="113"/>
      <c r="AB53" s="113"/>
      <c r="AF53" s="113"/>
      <c r="AG53" s="113"/>
      <c r="AK53" s="113"/>
      <c r="AL53" s="113"/>
    </row>
    <row r="54" spans="2:38" x14ac:dyDescent="0.25">
      <c r="B54" s="79">
        <f>IFERROR(IF(B26=$B$4,D26,C26),0)</f>
        <v>0</v>
      </c>
      <c r="C54" s="79">
        <f>IFERROR(IF(B26=$B$4,C26,D26),0)</f>
        <v>0</v>
      </c>
      <c r="G54" s="79">
        <f>IFERROR(IF(G26=$B$4,I26,H26),0)</f>
        <v>0</v>
      </c>
      <c r="H54" s="79">
        <f>IFERROR(IF(G26=$B$4,H26,I26),0)</f>
        <v>0</v>
      </c>
      <c r="L54" s="79">
        <f>IFERROR(IF(L26=$B$4,N26,M26),0)</f>
        <v>0</v>
      </c>
      <c r="M54" s="79">
        <f>IFERROR(IF(L26=$B$4,M26,N26),0)</f>
        <v>0</v>
      </c>
      <c r="Q54" s="79">
        <f>IFERROR(IF(Q26=$B$4,S26,R26),0)</f>
        <v>0</v>
      </c>
      <c r="R54" s="79">
        <f>IFERROR(IF(Q26=$B$4,R26,S26),0)</f>
        <v>0</v>
      </c>
      <c r="V54" s="79">
        <f>IFERROR(IF(V26=$B$4,X26,W26),0)</f>
        <v>0</v>
      </c>
      <c r="W54" s="79">
        <f>IFERROR(IF(V26=$B$4,W26,X26),0)</f>
        <v>0</v>
      </c>
      <c r="AA54" s="79">
        <f>IFERROR(IF(AA26=$B$4,AC26,AB26),0)</f>
        <v>0</v>
      </c>
      <c r="AB54" s="79">
        <f>IFERROR(IF(AA26=$B$4,AB26,AC26),0)</f>
        <v>0</v>
      </c>
      <c r="AF54" s="79">
        <f>IFERROR(IF(AF26=$B$4,AH26,AG26),0)</f>
        <v>0</v>
      </c>
      <c r="AG54" s="79">
        <f>IFERROR(IF(AF26=$B$4,AG26,AH26),0)</f>
        <v>0</v>
      </c>
      <c r="AK54" s="79">
        <f>IFERROR(IF(AK26=$B$4,AM26,AL26),0)</f>
        <v>0</v>
      </c>
      <c r="AL54" s="79">
        <f>IFERROR(IF(AK26=$B$4,AL26,AM26),0)</f>
        <v>0</v>
      </c>
    </row>
    <row r="55" spans="2:38" x14ac:dyDescent="0.25">
      <c r="B55" s="79">
        <f>IFERROR(IF(B26=$B$4,D26+E26,C26),0)</f>
        <v>0</v>
      </c>
      <c r="C55" s="79">
        <f>IFERROR(IF(B26=$B$4,C26,D26+E26),0)</f>
        <v>0</v>
      </c>
      <c r="G55" s="79">
        <f>IFERROR(IF(G26=$B$4,I26+J26,H26),0)</f>
        <v>0</v>
      </c>
      <c r="H55" s="79">
        <f>IFERROR(IF(G26=$B$4,H26,I26+J26),0)</f>
        <v>0</v>
      </c>
      <c r="L55" s="79">
        <f>IFERROR(IF(L26=$B$4,N26+O26,M26),0)</f>
        <v>0</v>
      </c>
      <c r="M55" s="79">
        <f>IFERROR(IF(L26=$B$4,M26,N26+O26),0)</f>
        <v>0</v>
      </c>
      <c r="Q55" s="79">
        <f>IFERROR(IF(Q26=$B$4,S26+T26,R26),0)</f>
        <v>0</v>
      </c>
      <c r="R55" s="79">
        <f>IFERROR(IF(Q26=$B$4,R26,S26+T26),0)</f>
        <v>0</v>
      </c>
      <c r="V55" s="79">
        <f>IFERROR(IF(V26=$B$4,X26+Y26,W26),0)</f>
        <v>0</v>
      </c>
      <c r="W55" s="79">
        <f>IFERROR(IF(V26=$B$4,W26,X26+Y26),0)</f>
        <v>0</v>
      </c>
      <c r="AA55" s="79">
        <f>IFERROR(IF(AA26=$B$4,AC26+AD26,AB26),0)</f>
        <v>0</v>
      </c>
      <c r="AB55" s="79">
        <f>IFERROR(IF(AA26=$B$4,AB26,AC26+AD26),0)</f>
        <v>0</v>
      </c>
      <c r="AF55" s="79">
        <f>IFERROR(IF(AF26=$B$4,AH26+AI26,AG26),0)</f>
        <v>0</v>
      </c>
      <c r="AG55" s="79">
        <f>IFERROR(IF(AF26=$B$4,AG26,AH26+AI26),0)</f>
        <v>0</v>
      </c>
      <c r="AK55" s="79">
        <f>IFERROR(IF(AK26=$B$4,AM26+AN26,AL26),0)</f>
        <v>0</v>
      </c>
      <c r="AL55" s="79">
        <f>IFERROR(IF(AK26=$B$4,AL26,AM26+AN26),0)</f>
        <v>0</v>
      </c>
    </row>
    <row r="56" spans="2:38" x14ac:dyDescent="0.25">
      <c r="B56" s="113"/>
      <c r="C56" s="113"/>
      <c r="G56" s="113"/>
      <c r="H56" s="113"/>
      <c r="L56" s="113"/>
      <c r="M56" s="113"/>
      <c r="Q56" s="113"/>
      <c r="R56" s="113"/>
      <c r="V56" s="113"/>
      <c r="W56" s="113"/>
      <c r="AA56" s="113"/>
      <c r="AB56" s="113"/>
      <c r="AF56" s="113"/>
      <c r="AG56" s="113"/>
      <c r="AK56" s="113"/>
      <c r="AL56" s="113"/>
    </row>
    <row r="57" spans="2:38" x14ac:dyDescent="0.25">
      <c r="B57" s="79">
        <f>IFERROR(IF(B27=$B$4,D27,C27),0)</f>
        <v>0</v>
      </c>
      <c r="C57" s="79">
        <f>IFERROR(IF(B27=$B$4,C27,D27),0)</f>
        <v>0</v>
      </c>
      <c r="G57" s="79">
        <f>IFERROR(IF(G27=$B$4,I27,H27),0)</f>
        <v>0</v>
      </c>
      <c r="H57" s="79">
        <f>IFERROR(IF(G27=$B$4,H27,I27),0)</f>
        <v>0</v>
      </c>
      <c r="L57" s="79">
        <f>IFERROR(IF(L27=$B$4,N27,M27),0)</f>
        <v>0</v>
      </c>
      <c r="M57" s="79">
        <f>IFERROR(IF(L27=$B$4,M27,N27),0)</f>
        <v>0</v>
      </c>
      <c r="Q57" s="79">
        <f>IFERROR(IF(Q27=$B$4,S27,R27),0)</f>
        <v>0</v>
      </c>
      <c r="R57" s="79">
        <f>IFERROR(IF(Q27=$B$4,R27,S27),0)</f>
        <v>0</v>
      </c>
      <c r="V57" s="79">
        <f>IFERROR(IF(V27=$B$4,X27,W27),0)</f>
        <v>0</v>
      </c>
      <c r="W57" s="79">
        <f>IFERROR(IF(V27=$B$4,W27,X27),0)</f>
        <v>0</v>
      </c>
      <c r="AA57" s="79">
        <f>IFERROR(IF(AA27=$B$4,AC27,AB27),0)</f>
        <v>0</v>
      </c>
      <c r="AB57" s="79">
        <f>IFERROR(IF(AA27=$B$4,AB27,AC27),0)</f>
        <v>0</v>
      </c>
      <c r="AF57" s="79">
        <f>IFERROR(IF(AF27=$B$4,AH27,AG27),0)</f>
        <v>0</v>
      </c>
      <c r="AG57" s="79">
        <f>IFERROR(IF(AF27=$B$4,AG27,AH27),0)</f>
        <v>0</v>
      </c>
      <c r="AK57" s="79">
        <f>IFERROR(IF(AK27=$B$4,AM27,AL27),0)</f>
        <v>0</v>
      </c>
      <c r="AL57" s="79">
        <f>IFERROR(IF(AK27=$B$4,AL27,AM27),0)</f>
        <v>0</v>
      </c>
    </row>
    <row r="58" spans="2:38" x14ac:dyDescent="0.25">
      <c r="B58" s="79">
        <f>IFERROR(IF(B27=$B$4,D27+E27,C27),0)</f>
        <v>0</v>
      </c>
      <c r="C58" s="79">
        <f>IFERROR(IF(B27=$B$4,C27,D27+E27),0)</f>
        <v>0</v>
      </c>
      <c r="G58" s="79">
        <f>IFERROR(IF(G27=$B$4,I27+J27,H27),0)</f>
        <v>0</v>
      </c>
      <c r="H58" s="79">
        <f>IFERROR(IF(G27=$B$4,H27,I27+J27),0)</f>
        <v>0</v>
      </c>
      <c r="L58" s="79">
        <f>IFERROR(IF(L27=$B$4,N27+O27,M27),0)</f>
        <v>0</v>
      </c>
      <c r="M58" s="79">
        <f>IFERROR(IF(L27=$B$4,M27,N27+O27),0)</f>
        <v>0</v>
      </c>
      <c r="Q58" s="79">
        <f>IFERROR(IF(Q27=$B$4,S27+T27,R27),0)</f>
        <v>0</v>
      </c>
      <c r="R58" s="79">
        <f>IFERROR(IF(Q27=$B$4,R27,S27+T27),0)</f>
        <v>0</v>
      </c>
      <c r="V58" s="79">
        <f>IFERROR(IF(V27=$B$4,X27+Y27,W27),0)</f>
        <v>0</v>
      </c>
      <c r="W58" s="79">
        <f>IFERROR(IF(V27=$B$4,W27,X27+Y27),0)</f>
        <v>0</v>
      </c>
      <c r="AA58" s="79">
        <f>IFERROR(IF(AA27=$B$4,AC27+AD27,AB27),0)</f>
        <v>0</v>
      </c>
      <c r="AB58" s="79">
        <f>IFERROR(IF(AA27=$B$4,AB27,AC27+AD27),0)</f>
        <v>0</v>
      </c>
      <c r="AF58" s="79">
        <f>IFERROR(IF(AF27=$B$4,AH27+AI27,AG27),0)</f>
        <v>0</v>
      </c>
      <c r="AG58" s="79">
        <f>IFERROR(IF(AF27=$B$4,AG27,AH27+AI27),0)</f>
        <v>0</v>
      </c>
      <c r="AK58" s="79">
        <f>IFERROR(IF(AK27=$B$4,AM27+AN27,AL27),0)</f>
        <v>0</v>
      </c>
      <c r="AL58" s="79">
        <f>IFERROR(IF(AK27=$B$4,AL27,AM27+AN27),0)</f>
        <v>0</v>
      </c>
    </row>
    <row r="59" spans="2:38" x14ac:dyDescent="0.25">
      <c r="B59" s="79"/>
      <c r="C59" s="79"/>
      <c r="G59" s="79"/>
      <c r="H59" s="79"/>
      <c r="L59" s="79"/>
      <c r="M59" s="79"/>
      <c r="Q59" s="79"/>
      <c r="R59" s="79"/>
      <c r="V59" s="79"/>
      <c r="W59" s="79"/>
      <c r="AA59" s="79"/>
      <c r="AB59" s="79"/>
      <c r="AF59" s="79"/>
      <c r="AG59" s="79"/>
      <c r="AK59" s="79"/>
      <c r="AL59" s="79"/>
    </row>
    <row r="60" spans="2:38" x14ac:dyDescent="0.25">
      <c r="B60" s="79">
        <f>IFERROR(IF(B28=$B$4,D28,C28),0)</f>
        <v>0</v>
      </c>
      <c r="C60" s="79">
        <f>IFERROR(IF(B28=$B$4,C28,D28),0)</f>
        <v>0</v>
      </c>
      <c r="G60" s="79">
        <f>IFERROR(IF(G28=$B$4,I28,H28),0)</f>
        <v>0</v>
      </c>
      <c r="H60" s="79">
        <f>IFERROR(IF(G28=$B$4,H28,I28),0)</f>
        <v>0</v>
      </c>
      <c r="L60" s="79">
        <f>IFERROR(IF(L28=$B$4,N28,M28),0)</f>
        <v>0</v>
      </c>
      <c r="M60" s="79">
        <f>IFERROR(IF(L28=$B$4,M28,N28),0)</f>
        <v>0</v>
      </c>
      <c r="Q60" s="79">
        <f>IFERROR(IF(Q28=$B$4,S28,R28),0)</f>
        <v>0</v>
      </c>
      <c r="R60" s="79">
        <f>IFERROR(IF(Q28=$B$4,R28,S28),0)</f>
        <v>0</v>
      </c>
      <c r="V60" s="79">
        <f>IFERROR(IF(V28=$B$4,X28,W28),0)</f>
        <v>0</v>
      </c>
      <c r="W60" s="79">
        <f>IFERROR(IF(V28=$B$4,W28,X28),0)</f>
        <v>0</v>
      </c>
      <c r="AA60" s="79">
        <f>IFERROR(IF(AA28=$B$4,AC28,AB28),0)</f>
        <v>0</v>
      </c>
      <c r="AB60" s="79">
        <f>IFERROR(IF(AA28=$B$4,AB28,AC28),0)</f>
        <v>0</v>
      </c>
      <c r="AF60" s="79">
        <f>IFERROR(IF(AF28=$B$4,AH28,AG28),0)</f>
        <v>0</v>
      </c>
      <c r="AG60" s="79">
        <f>IFERROR(IF(AF28=$B$4,AG28,AH28),0)</f>
        <v>0</v>
      </c>
      <c r="AK60" s="79">
        <f>IFERROR(IF(AK28=$B$4,AM28,AL28),0)</f>
        <v>0</v>
      </c>
      <c r="AL60" s="79">
        <f>IFERROR(IF(AK28=$B$4,AL28,AM28),0)</f>
        <v>0</v>
      </c>
    </row>
    <row r="61" spans="2:38" x14ac:dyDescent="0.25">
      <c r="B61" s="79">
        <f>IFERROR(IF(B28=$B$4,D28+E28,C28),0)</f>
        <v>0</v>
      </c>
      <c r="C61" s="79">
        <f>IFERROR(IF(B28=$B$4,C28,D28+E28),0)</f>
        <v>0</v>
      </c>
      <c r="G61" s="79">
        <f>IFERROR(IF(G28=$B$4,I28+J28,H28),0)</f>
        <v>0</v>
      </c>
      <c r="H61" s="79">
        <f>IFERROR(IF(G28=$B$4,H28,I28+J28),0)</f>
        <v>0</v>
      </c>
      <c r="L61" s="79">
        <f>IFERROR(IF(L28=$B$4,N28+O28,M28),0)</f>
        <v>0</v>
      </c>
      <c r="M61" s="79">
        <f>IFERROR(IF(L28=$B$4,M28,N28+O28),0)</f>
        <v>0</v>
      </c>
      <c r="Q61" s="79">
        <f>IFERROR(IF(Q28=$B$4,S28+T28,R28),0)</f>
        <v>0</v>
      </c>
      <c r="R61" s="79">
        <f>IFERROR(IF(Q28=$B$4,R28,S28+T28),0)</f>
        <v>0</v>
      </c>
      <c r="V61" s="79">
        <f>IFERROR(IF(V28=$B$4,X28+Y28,W28),0)</f>
        <v>0</v>
      </c>
      <c r="W61" s="79">
        <f>IFERROR(IF(V28=$B$4,W28,X28+Y28),0)</f>
        <v>0</v>
      </c>
      <c r="AA61" s="79">
        <f>IFERROR(IF(AA28=$B$4,AC28+AD28,AB28),0)</f>
        <v>0</v>
      </c>
      <c r="AB61" s="79">
        <f>IFERROR(IF(AA28=$B$4,AB28,AC28+AD28),0)</f>
        <v>0</v>
      </c>
      <c r="AF61" s="79">
        <f>IFERROR(IF(AF28=$B$4,AH28+AI28,AG28),0)</f>
        <v>0</v>
      </c>
      <c r="AG61" s="79">
        <f>IFERROR(IF(AF28=$B$4,AG28,AH28+AI28),0)</f>
        <v>0</v>
      </c>
      <c r="AK61" s="79">
        <f>IFERROR(IF(AK28=$B$4,AM28+AN28,AL28),0)</f>
        <v>0</v>
      </c>
      <c r="AL61" s="79">
        <f>IFERROR(IF(AK28=$B$4,AL28,AM28+AN28),0)</f>
        <v>0</v>
      </c>
    </row>
    <row r="62" spans="2:38" x14ac:dyDescent="0.25">
      <c r="B62" s="79"/>
      <c r="C62" s="79"/>
      <c r="G62" s="79"/>
      <c r="H62" s="79"/>
      <c r="L62" s="79"/>
      <c r="M62" s="79"/>
      <c r="Q62" s="79"/>
      <c r="R62" s="79"/>
      <c r="V62" s="79"/>
      <c r="W62" s="79"/>
      <c r="AA62" s="79"/>
      <c r="AB62" s="79"/>
      <c r="AF62" s="79"/>
      <c r="AG62" s="79"/>
      <c r="AK62" s="79"/>
      <c r="AL62" s="79"/>
    </row>
    <row r="63" spans="2:38" x14ac:dyDescent="0.25">
      <c r="B63" s="79">
        <f>IFERROR(IF(B29=$B$4,D29,C29),0)</f>
        <v>0</v>
      </c>
      <c r="C63" s="79">
        <f>IFERROR(IF(B29=$B$4,C29,D29),0)</f>
        <v>0</v>
      </c>
      <c r="G63" s="79">
        <f>IFERROR(IF(G29=$B$4,I29,H29),0)</f>
        <v>0</v>
      </c>
      <c r="H63" s="79">
        <f>IFERROR(IF(G29=$B$4,H29,I29),0)</f>
        <v>0</v>
      </c>
      <c r="L63" s="79">
        <f>IFERROR(IF(L29=$B$4,N29,M29),0)</f>
        <v>0</v>
      </c>
      <c r="M63" s="79">
        <f>IFERROR(IF(L29=$B$4,M29,N29),0)</f>
        <v>0</v>
      </c>
      <c r="Q63" s="79">
        <f>IFERROR(IF(Q29=$B$4,S29,R29),0)</f>
        <v>0</v>
      </c>
      <c r="R63" s="79">
        <f>IFERROR(IF(Q29=$B$4,R29,S29),0)</f>
        <v>0</v>
      </c>
      <c r="V63" s="79">
        <f>IFERROR(IF(V29=$B$4,X29,W29),0)</f>
        <v>0</v>
      </c>
      <c r="W63" s="79">
        <f>IFERROR(IF(V29=$B$4,W29,X29),0)</f>
        <v>0</v>
      </c>
      <c r="AA63" s="79">
        <f>IFERROR(IF(AA29=$B$4,AC29,AB29),0)</f>
        <v>0</v>
      </c>
      <c r="AB63" s="79">
        <f>IFERROR(IF(AA29=$B$4,AB29,AC29),0)</f>
        <v>0</v>
      </c>
      <c r="AF63" s="79">
        <f>IFERROR(IF(AF29=$B$4,AH29,AG29),0)</f>
        <v>0</v>
      </c>
      <c r="AG63" s="79">
        <f>IFERROR(IF(AF29=$B$4,AG29,AH29),0)</f>
        <v>0</v>
      </c>
      <c r="AK63" s="79">
        <f>IFERROR(IF(AK29=$B$4,AM29,AL29),0)</f>
        <v>0</v>
      </c>
      <c r="AL63" s="79">
        <f>IFERROR(IF(AK29=$B$4,AL29,AM29),0)</f>
        <v>0</v>
      </c>
    </row>
    <row r="64" spans="2:38" x14ac:dyDescent="0.25">
      <c r="B64" s="79">
        <f>IFERROR(IF(B29=$B$4,D29+E29,C29),0)</f>
        <v>0</v>
      </c>
      <c r="C64" s="79">
        <f>IFERROR(IF(B29=$B$4,C29,D29+E29),0)</f>
        <v>0</v>
      </c>
      <c r="G64" s="79">
        <f>IFERROR(IF(G29=$B$4,I29+J29,H29),0)</f>
        <v>0</v>
      </c>
      <c r="H64" s="79">
        <f>IFERROR(IF(G29=$B$4,H29,I29+J29),0)</f>
        <v>0</v>
      </c>
      <c r="L64" s="79">
        <f>IFERROR(IF(L29=$B$4,N29+O29,M29),0)</f>
        <v>0</v>
      </c>
      <c r="M64" s="79">
        <f>IFERROR(IF(L29=$B$4,M29,N29+O29),0)</f>
        <v>0</v>
      </c>
      <c r="Q64" s="79">
        <f>IFERROR(IF(Q29=$B$4,S29+T29,R29),0)</f>
        <v>0</v>
      </c>
      <c r="R64" s="79">
        <f>IFERROR(IF(Q29=$B$4,R29,S29+T29),0)</f>
        <v>0</v>
      </c>
      <c r="V64" s="79">
        <f>IFERROR(IF(V29=$B$4,X29+Y29,W29),0)</f>
        <v>0</v>
      </c>
      <c r="W64" s="79">
        <f>IFERROR(IF(V29=$B$4,W29,X29+Y29),0)</f>
        <v>0</v>
      </c>
      <c r="AA64" s="79">
        <f>IFERROR(IF(AA29=$B$4,AC29+AD29,AB29),0)</f>
        <v>0</v>
      </c>
      <c r="AB64" s="79">
        <f>IFERROR(IF(AA29=$B$4,AB29,AC29+AD29),0)</f>
        <v>0</v>
      </c>
      <c r="AF64" s="79">
        <f>IFERROR(IF(AF29=$B$4,AH29+AI29,AG29),0)</f>
        <v>0</v>
      </c>
      <c r="AG64" s="79">
        <f>IFERROR(IF(AF29=$B$4,AG29,AH29+AI29),0)</f>
        <v>0</v>
      </c>
      <c r="AK64" s="79">
        <f>IFERROR(IF(AK29=$B$4,AM29+AN29,AL29),0)</f>
        <v>0</v>
      </c>
      <c r="AL64" s="79">
        <f>IFERROR(IF(AK29=$B$4,AL29,AM29+AN29),0)</f>
        <v>0</v>
      </c>
    </row>
    <row r="65" spans="2:38" x14ac:dyDescent="0.25">
      <c r="B65" s="79"/>
      <c r="C65" s="79"/>
      <c r="G65" s="79"/>
      <c r="H65" s="79"/>
      <c r="L65" s="79"/>
      <c r="M65" s="79"/>
      <c r="Q65" s="79"/>
      <c r="R65" s="79"/>
      <c r="V65" s="79"/>
      <c r="W65" s="79"/>
      <c r="AA65" s="79"/>
      <c r="AB65" s="79"/>
      <c r="AF65" s="79"/>
      <c r="AG65" s="79"/>
      <c r="AK65" s="79"/>
      <c r="AL65" s="79"/>
    </row>
    <row r="66" spans="2:38" x14ac:dyDescent="0.25">
      <c r="B66" s="79">
        <f>IFERROR(IF(B30=$B$4,D30,C30),0)</f>
        <v>0</v>
      </c>
      <c r="C66" s="79">
        <f>IFERROR(IF(B30=$B$4,C30,D30),0)</f>
        <v>0</v>
      </c>
      <c r="G66" s="79">
        <f>IFERROR(IF(G30=$B$4,I30,H30),0)</f>
        <v>0</v>
      </c>
      <c r="H66" s="79">
        <f>IFERROR(IF(G30=$B$4,H30,I30),0)</f>
        <v>0</v>
      </c>
      <c r="L66" s="79">
        <f>IFERROR(IF(L30=$B$4,N30,M30),0)</f>
        <v>0</v>
      </c>
      <c r="M66" s="79">
        <f>IFERROR(IF(L30=$B$4,M30,N30),0)</f>
        <v>0</v>
      </c>
      <c r="Q66" s="79">
        <f>IFERROR(IF(Q30=$B$4,S30,R30),0)</f>
        <v>0</v>
      </c>
      <c r="R66" s="79">
        <f>IFERROR(IF(Q30=$B$4,R30,S30),0)</f>
        <v>0</v>
      </c>
      <c r="V66" s="79">
        <f>IFERROR(IF(V30=$B$4,X30,W30),0)</f>
        <v>0</v>
      </c>
      <c r="W66" s="79">
        <f>IFERROR(IF(V30=$B$4,W30,X30),0)</f>
        <v>0</v>
      </c>
      <c r="AA66" s="79">
        <f>IFERROR(IF(AA30=$B$4,AC30,AB30),0)</f>
        <v>0</v>
      </c>
      <c r="AB66" s="79">
        <f>IFERROR(IF(AA30=$B$4,AB30,AC30),0)</f>
        <v>0</v>
      </c>
      <c r="AF66" s="79">
        <f>IFERROR(IF(AF30=$B$4,AH30,AG30),0)</f>
        <v>0</v>
      </c>
      <c r="AG66" s="79">
        <f>IFERROR(IF(AF30=$B$4,AG30,AH30),0)</f>
        <v>0</v>
      </c>
      <c r="AK66" s="79">
        <f>IFERROR(IF(AK30=$B$4,AM30,AL30),0)</f>
        <v>0</v>
      </c>
      <c r="AL66" s="79">
        <f>IFERROR(IF(AK30=$B$4,AL30,AM30),0)</f>
        <v>0</v>
      </c>
    </row>
    <row r="67" spans="2:38" x14ac:dyDescent="0.25">
      <c r="B67" s="79">
        <f>IFERROR(IF(B30=$B$4,D30+E30,C30),0)</f>
        <v>0</v>
      </c>
      <c r="C67" s="79">
        <f>IFERROR(IF(B30=$B$4,C30,D30+E30),0)</f>
        <v>0</v>
      </c>
      <c r="G67" s="79">
        <f>IFERROR(IF(G30=$B$4,I30+J30,H30),0)</f>
        <v>0</v>
      </c>
      <c r="H67" s="79">
        <f>IFERROR(IF(G30=$B$4,H30,I30+J30),0)</f>
        <v>0</v>
      </c>
      <c r="L67" s="79">
        <f>IFERROR(IF(L30=$B$4,N30+O30,M30),0)</f>
        <v>0</v>
      </c>
      <c r="M67" s="79">
        <f>IFERROR(IF(L30=$B$4,M30,N30+O30),0)</f>
        <v>0</v>
      </c>
      <c r="Q67" s="79">
        <f>IFERROR(IF(Q30=$B$4,S30+T30,R30),0)</f>
        <v>0</v>
      </c>
      <c r="R67" s="79">
        <f>IFERROR(IF(Q30=$B$4,R30,S30+T30),0)</f>
        <v>0</v>
      </c>
      <c r="V67" s="79">
        <f>IFERROR(IF(V30=$B$4,X30+Y30,W30),0)</f>
        <v>0</v>
      </c>
      <c r="W67" s="79">
        <f>IFERROR(IF(V30=$B$4,W30,X30+Y30),0)</f>
        <v>0</v>
      </c>
      <c r="AA67" s="79">
        <f>IFERROR(IF(AA30=$B$4,AC30+AD30,AB30),0)</f>
        <v>0</v>
      </c>
      <c r="AB67" s="79">
        <f>IFERROR(IF(AA30=$B$4,AB30,AC30+AD30),0)</f>
        <v>0</v>
      </c>
      <c r="AF67" s="79">
        <f>IFERROR(IF(AF30=$B$4,AH30+AI30,AG30),0)</f>
        <v>0</v>
      </c>
      <c r="AG67" s="79">
        <f>IFERROR(IF(AF30=$B$4,AG30,AH30+AI30),0)</f>
        <v>0</v>
      </c>
      <c r="AK67" s="79">
        <f>IFERROR(IF(AK30=$B$4,AM30+AN30,AL30),0)</f>
        <v>0</v>
      </c>
      <c r="AL67" s="79">
        <f>IFERROR(IF(AK30=$B$4,AL30,AM30+AN30),0)</f>
        <v>0</v>
      </c>
    </row>
    <row r="68" spans="2:38" x14ac:dyDescent="0.25">
      <c r="B68" s="79"/>
      <c r="C68" s="79"/>
      <c r="G68" s="79"/>
      <c r="H68" s="79"/>
      <c r="L68" s="79"/>
      <c r="M68" s="79"/>
      <c r="Q68" s="79"/>
      <c r="R68" s="79"/>
      <c r="V68" s="79"/>
      <c r="W68" s="79"/>
      <c r="AA68" s="79"/>
      <c r="AB68" s="79"/>
      <c r="AF68" s="79"/>
      <c r="AG68" s="79"/>
      <c r="AK68" s="79"/>
      <c r="AL68" s="79"/>
    </row>
    <row r="69" spans="2:38" x14ac:dyDescent="0.25">
      <c r="B69" s="79">
        <f>IFERROR(IF(B31=$B$4,D31,C31),0)</f>
        <v>0</v>
      </c>
      <c r="C69" s="79">
        <f>IFERROR(IF(B31=$B$4,C31,D31),0)</f>
        <v>0</v>
      </c>
      <c r="G69" s="79">
        <f>IFERROR(IF(G31=$B$4,I31,H31),0)</f>
        <v>0</v>
      </c>
      <c r="H69" s="79">
        <f>IFERROR(IF(G31=$B$4,H31,I31),0)</f>
        <v>0</v>
      </c>
      <c r="L69" s="79">
        <f>IFERROR(IF(L31=$B$4,N31,M31),0)</f>
        <v>0</v>
      </c>
      <c r="M69" s="79">
        <f>IFERROR(IF(L31=$B$4,M31,N31),0)</f>
        <v>0</v>
      </c>
      <c r="Q69" s="79">
        <f>IFERROR(IF(Q31=$B$4,S31,R31),0)</f>
        <v>0</v>
      </c>
      <c r="R69" s="79">
        <f>IFERROR(IF(Q31=$B$4,R31,S31),0)</f>
        <v>0</v>
      </c>
      <c r="V69" s="79">
        <f>IFERROR(IF(V31=$B$4,X31,W31),0)</f>
        <v>0</v>
      </c>
      <c r="W69" s="79">
        <f>IFERROR(IF(V31=$B$4,W31,X31),0)</f>
        <v>0</v>
      </c>
      <c r="AA69" s="79">
        <f>IFERROR(IF(AA31=$B$4,AC31,AB31),0)</f>
        <v>0</v>
      </c>
      <c r="AB69" s="79">
        <f>IFERROR(IF(AA31=$B$4,AB31,AC31),0)</f>
        <v>0</v>
      </c>
      <c r="AF69" s="79">
        <f>IFERROR(IF(AF31=$B$4,AH31,AG31),0)</f>
        <v>0</v>
      </c>
      <c r="AG69" s="79">
        <f>IFERROR(IF(AF31=$B$4,AG31,AH31),0)</f>
        <v>0</v>
      </c>
      <c r="AK69" s="79">
        <f>IFERROR(IF(AK31=$B$4,AM31,AL31),0)</f>
        <v>0</v>
      </c>
      <c r="AL69" s="79">
        <f>IFERROR(IF(AK31=$B$4,AL31,AM31),0)</f>
        <v>0</v>
      </c>
    </row>
    <row r="70" spans="2:38" x14ac:dyDescent="0.25">
      <c r="B70" s="79">
        <f>IFERROR(IF(B31=$B$4,D31+E31,C31),0)</f>
        <v>0</v>
      </c>
      <c r="C70" s="79">
        <f>IFERROR(IF(B31=$B$4,C31,D31+E31),0)</f>
        <v>0</v>
      </c>
      <c r="G70" s="79">
        <f>IFERROR(IF(G31=$B$4,I31+J31,H31),0)</f>
        <v>0</v>
      </c>
      <c r="H70" s="79">
        <f>IFERROR(IF(G31=$B$4,H31,I31+J31),0)</f>
        <v>0</v>
      </c>
      <c r="L70" s="79">
        <f>IFERROR(IF(L31=$B$4,N31+O31,M31),0)</f>
        <v>0</v>
      </c>
      <c r="M70" s="79">
        <f>IFERROR(IF(L31=$B$4,M31,N31+O31),0)</f>
        <v>0</v>
      </c>
      <c r="Q70" s="79">
        <f>IFERROR(IF(Q31=$B$4,S31+T31,R31),0)</f>
        <v>0</v>
      </c>
      <c r="R70" s="79">
        <f>IFERROR(IF(Q31=$B$4,R31,S31+T31),0)</f>
        <v>0</v>
      </c>
      <c r="V70" s="79">
        <f>IFERROR(IF(V31=$B$4,X31+Y31,W31),0)</f>
        <v>0</v>
      </c>
      <c r="W70" s="79">
        <f>IFERROR(IF(V31=$B$4,W31,X31+Y31),0)</f>
        <v>0</v>
      </c>
      <c r="AA70" s="79">
        <f>IFERROR(IF(AA31=$B$4,AC31+AD31,AB31),0)</f>
        <v>0</v>
      </c>
      <c r="AB70" s="79">
        <f>IFERROR(IF(AA31=$B$4,AB31,AC31+AD31),0)</f>
        <v>0</v>
      </c>
      <c r="AF70" s="79">
        <f>IFERROR(IF(AF31=$B$4,AH31+AI31,AG31),0)</f>
        <v>0</v>
      </c>
      <c r="AG70" s="79">
        <f>IFERROR(IF(AF31=$B$4,AG31,AH31+AI31),0)</f>
        <v>0</v>
      </c>
      <c r="AK70" s="79">
        <f>IFERROR(IF(AK31=$B$4,AM31+AN31,AL31),0)</f>
        <v>0</v>
      </c>
      <c r="AL70" s="79">
        <f>IFERROR(IF(AK31=$B$4,AL31,AM31+AN31),0)</f>
        <v>0</v>
      </c>
    </row>
    <row r="71" spans="2:38" x14ac:dyDescent="0.25">
      <c r="B71" s="79"/>
      <c r="C71" s="79"/>
      <c r="G71" s="79"/>
      <c r="H71" s="79"/>
      <c r="L71" s="79"/>
      <c r="M71" s="79"/>
      <c r="Q71" s="79"/>
      <c r="R71" s="79"/>
      <c r="V71" s="79"/>
      <c r="W71" s="79"/>
      <c r="AA71" s="79"/>
      <c r="AB71" s="79"/>
      <c r="AF71" s="79"/>
      <c r="AG71" s="79"/>
      <c r="AK71" s="79"/>
      <c r="AL71" s="79"/>
    </row>
    <row r="72" spans="2:38" x14ac:dyDescent="0.25">
      <c r="B72" s="79">
        <f>IFERROR(IF(B32=$B$4,D32,C32),0)</f>
        <v>0</v>
      </c>
      <c r="C72" s="79">
        <f>IFERROR(IF(B32=$B$4,C32,D32),0)</f>
        <v>0</v>
      </c>
      <c r="G72" s="79">
        <f>IFERROR(IF(G32=$B$4,I32,H32),0)</f>
        <v>0</v>
      </c>
      <c r="H72" s="79">
        <f>IFERROR(IF(G32=$B$4,H32,I32),0)</f>
        <v>0</v>
      </c>
      <c r="L72" s="79">
        <f>IFERROR(IF(L32=$B$4,N32,M32),0)</f>
        <v>0</v>
      </c>
      <c r="M72" s="79">
        <f>IFERROR(IF(L32=$B$4,M32,N32),0)</f>
        <v>0</v>
      </c>
      <c r="Q72" s="79">
        <f>IFERROR(IF(Q32=$B$4,S32,R32),0)</f>
        <v>0</v>
      </c>
      <c r="R72" s="79">
        <f>IFERROR(IF(Q32=$B$4,R32,S32),0)</f>
        <v>0</v>
      </c>
      <c r="V72" s="79">
        <f>IFERROR(IF(V32=$B$4,X32,W32),0)</f>
        <v>0</v>
      </c>
      <c r="W72" s="79">
        <f>IFERROR(IF(V32=$B$4,W32,X32),0)</f>
        <v>0</v>
      </c>
      <c r="AA72" s="79">
        <f>IFERROR(IF(AA32=$B$4,AC32,AB32),0)</f>
        <v>0</v>
      </c>
      <c r="AB72" s="79">
        <f>IFERROR(IF(AA32=$B$4,AB32,AC32),0)</f>
        <v>0</v>
      </c>
      <c r="AF72" s="79">
        <f>IFERROR(IF(AF32=$B$4,AH32,AG32),0)</f>
        <v>0</v>
      </c>
      <c r="AG72" s="79">
        <f>IFERROR(IF(AF32=$B$4,AG32,AH32),0)</f>
        <v>0</v>
      </c>
      <c r="AK72" s="79">
        <f>IFERROR(IF(AK32=$B$4,AM32,AL32),0)</f>
        <v>0</v>
      </c>
      <c r="AL72" s="79">
        <f>IFERROR(IF(AK32=$B$4,AL32,AM32),0)</f>
        <v>0</v>
      </c>
    </row>
    <row r="73" spans="2:38" x14ac:dyDescent="0.25">
      <c r="B73" s="79">
        <f>IFERROR(IF(B32=$B$4,D32+E32,C32),0)</f>
        <v>0</v>
      </c>
      <c r="C73" s="79">
        <f>IFERROR(IF(B32=$B$4,C32,D32+E32),0)</f>
        <v>0</v>
      </c>
      <c r="G73" s="79">
        <f>IFERROR(IF(G32=$B$4,I32+J32,H32),0)</f>
        <v>0</v>
      </c>
      <c r="H73" s="79">
        <f>IFERROR(IF(G32=$B$4,H32,I32+J32),0)</f>
        <v>0</v>
      </c>
      <c r="L73" s="79">
        <f>IFERROR(IF(L32=$B$4,N32+O32,M32),0)</f>
        <v>0</v>
      </c>
      <c r="M73" s="79">
        <f>IFERROR(IF(L32=$B$4,M32,N32+O32),0)</f>
        <v>0</v>
      </c>
      <c r="Q73" s="79">
        <f>IFERROR(IF(Q32=$B$4,S32+T32,R32),0)</f>
        <v>0</v>
      </c>
      <c r="R73" s="79">
        <f>IFERROR(IF(Q32=$B$4,R32,S32+T32),0)</f>
        <v>0</v>
      </c>
      <c r="V73" s="79">
        <f>IFERROR(IF(V32=$B$4,X32+Y32,W32),0)</f>
        <v>0</v>
      </c>
      <c r="W73" s="79">
        <f>IFERROR(IF(V32=$B$4,W32,X32+Y32),0)</f>
        <v>0</v>
      </c>
      <c r="AA73" s="79">
        <f>IFERROR(IF(AA32=$B$4,AC32+AD32,AB32),0)</f>
        <v>0</v>
      </c>
      <c r="AB73" s="79">
        <f>IFERROR(IF(AA32=$B$4,AB32,AC32+AD32),0)</f>
        <v>0</v>
      </c>
      <c r="AF73" s="79">
        <f>IFERROR(IF(AF32=$B$4,AH32+AI32,AG32),0)</f>
        <v>0</v>
      </c>
      <c r="AG73" s="79">
        <f>IFERROR(IF(AF32=$B$4,AG32,AH32+AI32),0)</f>
        <v>0</v>
      </c>
      <c r="AK73" s="79">
        <f>IFERROR(IF(AK32=$B$4,AM32+AN32,AL32),0)</f>
        <v>0</v>
      </c>
      <c r="AL73" s="79">
        <f>IFERROR(IF(AK32=$B$4,AL32,AM32+AN32),0)</f>
        <v>0</v>
      </c>
    </row>
    <row r="74" spans="2:38" x14ac:dyDescent="0.25">
      <c r="B74" s="79"/>
      <c r="C74" s="79"/>
      <c r="G74" s="79"/>
      <c r="H74" s="79"/>
      <c r="L74" s="79"/>
      <c r="M74" s="79"/>
      <c r="Q74" s="79"/>
      <c r="R74" s="79"/>
      <c r="V74" s="79"/>
      <c r="W74" s="79"/>
      <c r="AA74" s="79"/>
      <c r="AB74" s="79"/>
      <c r="AF74" s="79"/>
      <c r="AG74" s="79"/>
      <c r="AK74" s="79"/>
      <c r="AL74" s="79"/>
    </row>
    <row r="75" spans="2:38" x14ac:dyDescent="0.25">
      <c r="B75" s="79">
        <f>IFERROR(IF(B33=$B$4,D33,C33),0)</f>
        <v>0</v>
      </c>
      <c r="C75" s="79">
        <f>IFERROR(IF(B33=$B$4,C33,D33),0)</f>
        <v>0</v>
      </c>
      <c r="G75" s="79">
        <f>IFERROR(IF(G33=$B$4,I33,H33),0)</f>
        <v>0</v>
      </c>
      <c r="H75" s="79">
        <f>IFERROR(IF(G33=$B$4,H33,I33),0)</f>
        <v>0</v>
      </c>
      <c r="L75" s="79">
        <f>IFERROR(IF(L33=$B$4,N33,M33),0)</f>
        <v>0</v>
      </c>
      <c r="M75" s="79">
        <f>IFERROR(IF(L33=$B$4,M33,N33),0)</f>
        <v>0</v>
      </c>
      <c r="Q75" s="79">
        <f>IFERROR(IF(Q33=$B$4,S33,R33),0)</f>
        <v>0</v>
      </c>
      <c r="R75" s="79">
        <f>IFERROR(IF(Q33=$B$4,R33,S33),0)</f>
        <v>0</v>
      </c>
      <c r="V75" s="79">
        <f>IFERROR(IF(V33=$B$4,X33,W33),0)</f>
        <v>0</v>
      </c>
      <c r="W75" s="79">
        <f>IFERROR(IF(V33=$B$4,W33,X33),0)</f>
        <v>0</v>
      </c>
      <c r="AA75" s="79">
        <f>IFERROR(IF(AA33=$B$4,AC33,AB33),0)</f>
        <v>0</v>
      </c>
      <c r="AB75" s="79">
        <f>IFERROR(IF(AA33=$B$4,AB33,AC33),0)</f>
        <v>0</v>
      </c>
      <c r="AF75" s="79">
        <f>IFERROR(IF(AF33=$B$4,AH33,AG33),0)</f>
        <v>0</v>
      </c>
      <c r="AG75" s="79">
        <f>IFERROR(IF(AF33=$B$4,AG33,AH33),0)</f>
        <v>0</v>
      </c>
      <c r="AK75" s="79">
        <f>IFERROR(IF(AK33=$B$4,AM33,AL33),0)</f>
        <v>0</v>
      </c>
      <c r="AL75" s="79">
        <f>IFERROR(IF(AK33=$B$4,AL33,AM33),0)</f>
        <v>0</v>
      </c>
    </row>
    <row r="76" spans="2:38" x14ac:dyDescent="0.25">
      <c r="B76" s="79">
        <f>IFERROR(IF(B33=$B$4,D33+E33,C33),0)</f>
        <v>0</v>
      </c>
      <c r="C76" s="79">
        <f>IFERROR(IF(B33=$B$4,C33,D33+E33),0)</f>
        <v>0</v>
      </c>
      <c r="G76" s="79">
        <f>IFERROR(IF(G33=$B$4,I33+J33,H33),0)</f>
        <v>0</v>
      </c>
      <c r="H76" s="79">
        <f>IFERROR(IF(G33=$B$4,H33,I33+J33),0)</f>
        <v>0</v>
      </c>
      <c r="L76" s="79">
        <f>IFERROR(IF(L33=$B$4,N33+O33,M33),0)</f>
        <v>0</v>
      </c>
      <c r="M76" s="79">
        <f>IFERROR(IF(L33=$B$4,M33,N33+O33),0)</f>
        <v>0</v>
      </c>
      <c r="Q76" s="79">
        <f>IFERROR(IF(Q33=$B$4,S33+T33,R33),0)</f>
        <v>0</v>
      </c>
      <c r="R76" s="79">
        <f>IFERROR(IF(Q33=$B$4,R33,S33+T33),0)</f>
        <v>0</v>
      </c>
      <c r="V76" s="79">
        <f>IFERROR(IF(V33=$B$4,X33+Y33,W33),0)</f>
        <v>0</v>
      </c>
      <c r="W76" s="79">
        <f>IFERROR(IF(V33=$B$4,W33,X33+Y33),0)</f>
        <v>0</v>
      </c>
      <c r="AA76" s="79">
        <f>IFERROR(IF(AA33=$B$4,AC33+AD33,AB33),0)</f>
        <v>0</v>
      </c>
      <c r="AB76" s="79">
        <f>IFERROR(IF(AA33=$B$4,AB33,AC33+AD33),0)</f>
        <v>0</v>
      </c>
      <c r="AF76" s="79">
        <f>IFERROR(IF(AF33=$B$4,AH33+AI33,AG33),0)</f>
        <v>0</v>
      </c>
      <c r="AG76" s="79">
        <f>IFERROR(IF(AF33=$B$4,AG33,AH33+AI33),0)</f>
        <v>0</v>
      </c>
      <c r="AK76" s="79">
        <f>IFERROR(IF(AK33=$B$4,AM33+AN33,AL33),0)</f>
        <v>0</v>
      </c>
      <c r="AL76" s="79">
        <f>IFERROR(IF(AK33=$B$4,AL33,AM33+AN33),0)</f>
        <v>0</v>
      </c>
    </row>
    <row r="77" spans="2:38" x14ac:dyDescent="0.25">
      <c r="B77" s="79"/>
      <c r="C77" s="79"/>
      <c r="G77" s="79"/>
      <c r="H77" s="79"/>
      <c r="L77" s="79"/>
      <c r="M77" s="79"/>
      <c r="Q77" s="79"/>
      <c r="R77" s="79"/>
      <c r="V77" s="79"/>
      <c r="W77" s="79"/>
      <c r="AA77" s="79"/>
      <c r="AB77" s="79"/>
      <c r="AF77" s="79"/>
      <c r="AG77" s="79"/>
      <c r="AK77" s="79"/>
      <c r="AL77" s="79"/>
    </row>
    <row r="78" spans="2:38" x14ac:dyDescent="0.25">
      <c r="B78" s="79">
        <f>IFERROR(IF(B34=$B$4,D34,C34),0)</f>
        <v>0</v>
      </c>
      <c r="C78" s="79">
        <f>IFERROR(IF(B34=$B$4,C34,D34),0)</f>
        <v>0</v>
      </c>
      <c r="G78" s="79">
        <f>IFERROR(IF(G34=$B$4,I34,H34),0)</f>
        <v>0</v>
      </c>
      <c r="H78" s="79">
        <f>IFERROR(IF(G34=$B$4,H34,I34),0)</f>
        <v>0</v>
      </c>
      <c r="L78" s="79">
        <f>IFERROR(IF(L34=$B$4,N34,M34),0)</f>
        <v>0</v>
      </c>
      <c r="M78" s="79">
        <f>IFERROR(IF(L34=$B$4,M34,N34),0)</f>
        <v>0</v>
      </c>
      <c r="Q78" s="79">
        <f>IFERROR(IF(Q34=$B$4,S34,R34),0)</f>
        <v>0</v>
      </c>
      <c r="R78" s="79">
        <f>IFERROR(IF(Q34=$B$4,R34,S34),0)</f>
        <v>0</v>
      </c>
      <c r="V78" s="79">
        <f>IFERROR(IF(V34=$B$4,X34,W34),0)</f>
        <v>0</v>
      </c>
      <c r="W78" s="79">
        <f>IFERROR(IF(V34=$B$4,W34,X34),0)</f>
        <v>0</v>
      </c>
      <c r="AA78" s="79">
        <f>IFERROR(IF(AA34=$B$4,AC34,AB34),0)</f>
        <v>0</v>
      </c>
      <c r="AB78" s="79">
        <f>IFERROR(IF(AA34=$B$4,AB34,AC34),0)</f>
        <v>0</v>
      </c>
      <c r="AF78" s="79">
        <f>IFERROR(IF(AF34=$B$4,AH34,AG34),0)</f>
        <v>0</v>
      </c>
      <c r="AG78" s="79">
        <f>IFERROR(IF(AF34=$B$4,AG34,AH34),0)</f>
        <v>0</v>
      </c>
      <c r="AK78" s="79">
        <f>IFERROR(IF(AK34=$B$4,AM34,AL34),0)</f>
        <v>0</v>
      </c>
      <c r="AL78" s="79">
        <f>IFERROR(IF(AK34=$B$4,AL34,AM34),0)</f>
        <v>0</v>
      </c>
    </row>
    <row r="79" spans="2:38" x14ac:dyDescent="0.25">
      <c r="B79" s="79">
        <f>IFERROR(IF(B34=$B$4,D34+E34,C34),0)</f>
        <v>0</v>
      </c>
      <c r="C79" s="79">
        <f>IFERROR(IF(B34=$B$4,C34,D34+E34),0)</f>
        <v>0</v>
      </c>
      <c r="G79" s="79">
        <f>IFERROR(IF(G34=$B$4,I34+J34,H34),0)</f>
        <v>0</v>
      </c>
      <c r="H79" s="79">
        <f>IFERROR(IF(G34=$B$4,H34,I34+J34),0)</f>
        <v>0</v>
      </c>
      <c r="L79" s="79">
        <f>IFERROR(IF(L34=$B$4,N34+O34,M34),0)</f>
        <v>0</v>
      </c>
      <c r="M79" s="79">
        <f>IFERROR(IF(L34=$B$4,M34,N34+O34),0)</f>
        <v>0</v>
      </c>
      <c r="Q79" s="79">
        <f>IFERROR(IF(Q34=$B$4,S34+T34,R34),0)</f>
        <v>0</v>
      </c>
      <c r="R79" s="79">
        <f>IFERROR(IF(Q34=$B$4,R34,S34+T34),0)</f>
        <v>0</v>
      </c>
      <c r="V79" s="79">
        <f>IFERROR(IF(V34=$B$4,X34+Y34,W34),0)</f>
        <v>0</v>
      </c>
      <c r="W79" s="79">
        <f>IFERROR(IF(V34=$B$4,W34,X34+Y34),0)</f>
        <v>0</v>
      </c>
      <c r="AA79" s="79">
        <f>IFERROR(IF(AA34=$B$4,AC34+AD34,AB34),0)</f>
        <v>0</v>
      </c>
      <c r="AB79" s="79">
        <f>IFERROR(IF(AA34=$B$4,AB34,AC34+AD34),0)</f>
        <v>0</v>
      </c>
      <c r="AF79" s="79">
        <f>IFERROR(IF(AF34=$B$4,AH34+AI34,AG34),0)</f>
        <v>0</v>
      </c>
      <c r="AG79" s="79">
        <f>IFERROR(IF(AF34=$B$4,AG34,AH34+AI34),0)</f>
        <v>0</v>
      </c>
      <c r="AK79" s="79">
        <f>IFERROR(IF(AK34=$B$4,AM34+AN34,AL34),0)</f>
        <v>0</v>
      </c>
      <c r="AL79" s="79">
        <f>IFERROR(IF(AK34=$B$4,AL34,AM34+AN34),0)</f>
        <v>0</v>
      </c>
    </row>
    <row r="80" spans="2:38" x14ac:dyDescent="0.25">
      <c r="B80" s="113"/>
      <c r="C80" s="113"/>
      <c r="G80" s="113"/>
      <c r="H80" s="113"/>
      <c r="L80" s="113"/>
      <c r="M80" s="113"/>
      <c r="Q80" s="113"/>
      <c r="R80" s="113"/>
      <c r="V80" s="113"/>
      <c r="W80" s="113"/>
      <c r="AA80" s="113"/>
      <c r="AB80" s="113"/>
      <c r="AF80" s="113"/>
      <c r="AG80" s="113"/>
      <c r="AK80" s="113"/>
      <c r="AL80" s="113"/>
    </row>
    <row r="81" spans="2:38" x14ac:dyDescent="0.25">
      <c r="B81" s="79">
        <f>IFERROR(IF(B35=$B$4,D35,C35),0)</f>
        <v>0</v>
      </c>
      <c r="C81" s="79">
        <f>IFERROR(IF(B35=$B$4,C35,D35),0)</f>
        <v>0</v>
      </c>
      <c r="G81" s="79">
        <f>IFERROR(IF(G35=$B$4,I35,H35),0)</f>
        <v>0</v>
      </c>
      <c r="H81" s="79">
        <f>IFERROR(IF(G35=$B$4,H35,I35),0)</f>
        <v>0</v>
      </c>
      <c r="L81" s="79">
        <f>IFERROR(IF(L35=$B$4,N35,M35),0)</f>
        <v>0</v>
      </c>
      <c r="M81" s="79">
        <f>IFERROR(IF(L35=$B$4,M35,N35),0)</f>
        <v>0</v>
      </c>
      <c r="Q81" s="79">
        <f>IFERROR(IF(Q35=$B$4,S35,R35),0)</f>
        <v>0</v>
      </c>
      <c r="R81" s="79">
        <f>IFERROR(IF(Q35=$B$4,R35,S35),0)</f>
        <v>0</v>
      </c>
      <c r="V81" s="79">
        <f>IFERROR(IF(V35=$B$4,X35,W35),0)</f>
        <v>0</v>
      </c>
      <c r="W81" s="79">
        <f>IFERROR(IF(V35=$B$4,W35,X35),0)</f>
        <v>0</v>
      </c>
      <c r="AA81" s="79">
        <f>IFERROR(IF(AA35=$B$4,AC35,AB35),0)</f>
        <v>0</v>
      </c>
      <c r="AB81" s="79">
        <f>IFERROR(IF(AA35=$B$4,AB35,AC35),0)</f>
        <v>0</v>
      </c>
      <c r="AF81" s="79">
        <f>IFERROR(IF(AF35=$B$4,AH35,AG35),0)</f>
        <v>0</v>
      </c>
      <c r="AG81" s="79">
        <f>IFERROR(IF(AF35=$B$4,AG35,AH35),0)</f>
        <v>0</v>
      </c>
      <c r="AK81" s="79">
        <f>IFERROR(IF(AK35=$B$4,AM35,AL35),0)</f>
        <v>0</v>
      </c>
      <c r="AL81" s="79">
        <f>IFERROR(IF(AK35=$B$4,AL35,AM35),0)</f>
        <v>0</v>
      </c>
    </row>
    <row r="82" spans="2:38" x14ac:dyDescent="0.25">
      <c r="B82" s="79">
        <f>IFERROR(IF(B35=$B$4,D35+E35,C35),0)</f>
        <v>0</v>
      </c>
      <c r="C82" s="79">
        <f>IFERROR(IF(B35=$B$4,C35,D35+E35),0)</f>
        <v>0</v>
      </c>
      <c r="G82" s="79">
        <f>IFERROR(IF(G35=$B$4,I35+J35,H35),0)</f>
        <v>0</v>
      </c>
      <c r="H82" s="79">
        <f>IFERROR(IF(G35=$B$4,H35,I35+J35),0)</f>
        <v>0</v>
      </c>
      <c r="L82" s="79">
        <f>IFERROR(IF(L35=$B$4,N35+O35,M35),0)</f>
        <v>0</v>
      </c>
      <c r="M82" s="79">
        <f>IFERROR(IF(L35=$B$4,M35,N35+O35),0)</f>
        <v>0</v>
      </c>
      <c r="Q82" s="79">
        <f>IFERROR(IF(Q35=$B$4,S35+T35,R35),0)</f>
        <v>0</v>
      </c>
      <c r="R82" s="79">
        <f>IFERROR(IF(Q35=$B$4,R35,S35+T35),0)</f>
        <v>0</v>
      </c>
      <c r="V82" s="79">
        <f>IFERROR(IF(V35=$B$4,X35+Y35,W35),0)</f>
        <v>0</v>
      </c>
      <c r="W82" s="79">
        <f>IFERROR(IF(V35=$B$4,W35,X35+Y35),0)</f>
        <v>0</v>
      </c>
      <c r="AA82" s="79">
        <f>IFERROR(IF(AA35=$B$4,AC35+AD35,AB35),0)</f>
        <v>0</v>
      </c>
      <c r="AB82" s="79">
        <f>IFERROR(IF(AA35=$B$4,AB35,AC35+AD35),0)</f>
        <v>0</v>
      </c>
      <c r="AF82" s="79">
        <f>IFERROR(IF(AF35=$B$4,AH35+AI35,AG35),0)</f>
        <v>0</v>
      </c>
      <c r="AG82" s="79">
        <f>IFERROR(IF(AF35=$B$4,AG35,AH35+AI35),0)</f>
        <v>0</v>
      </c>
      <c r="AK82" s="79">
        <f>IFERROR(IF(AK35=$B$4,AM35+AN35,AL35),0)</f>
        <v>0</v>
      </c>
      <c r="AL82" s="79">
        <f>IFERROR(IF(AK35=$B$4,AL35,AM35+AN35),0)</f>
        <v>0</v>
      </c>
    </row>
  </sheetData>
  <sheetProtection algorithmName="SHA-512" hashValue="58fv4NCHQGmZNM6222j58OGEi5ClSwtsWUJ5cYxoxGvHlsuOt3bJnCSnYSdS05RuFDZHtJ9DSYbcJN2addS2sA==" saltValue="ykx+z9UI9EzjmCPdfseYRA==" spinCount="100000" sheet="1" objects="1" scenarios="1" selectLockedCells="1"/>
  <mergeCells count="8">
    <mergeCell ref="AF37:AG37"/>
    <mergeCell ref="AK37:AL37"/>
    <mergeCell ref="B37:C37"/>
    <mergeCell ref="G37:H37"/>
    <mergeCell ref="L37:M37"/>
    <mergeCell ref="Q37:R37"/>
    <mergeCell ref="V37:W37"/>
    <mergeCell ref="AA37:AB37"/>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RB-Dokument" ma:contentTypeID="0x0101006AC3765A0786A4449984FA652873004400511D18096C7E674580DC7915FAE74FB1" ma:contentTypeVersion="22" ma:contentTypeDescription="Ein neues Dokument erstellen." ma:contentTypeScope="" ma:versionID="ca8613be36a12d6948a9566224279f9c">
  <xsd:schema xmlns:xsd="http://www.w3.org/2001/XMLSchema" xmlns:xs="http://www.w3.org/2001/XMLSchema" xmlns:p="http://schemas.microsoft.com/office/2006/metadata/properties" xmlns:ns2="d564a89d-9287-4e5f-9ef6-e5f137d90db6" xmlns:ns3="a8313eb0-198e-4737-ae53-e38d77e5733a" targetNamespace="http://schemas.microsoft.com/office/2006/metadata/properties" ma:root="true" ma:fieldsID="b7f186f2c3cf0223760172e116fa6529" ns2:_="" ns3:_="">
    <xsd:import namespace="d564a89d-9287-4e5f-9ef6-e5f137d90db6"/>
    <xsd:import namespace="a8313eb0-198e-4737-ae53-e38d77e5733a"/>
    <xsd:element name="properties">
      <xsd:complexType>
        <xsd:sequence>
          <xsd:element name="documentManagement">
            <xsd:complexType>
              <xsd:all>
                <xsd:element ref="ns2:_dlc_DocId" minOccurs="0"/>
                <xsd:element ref="ns2:_dlc_DocIdUrl" minOccurs="0"/>
                <xsd:element ref="ns2:_dlc_DocIdPersistId" minOccurs="0"/>
                <xsd:element ref="ns2:na74073760a4466d89e9b0086664636b" minOccurs="0"/>
                <xsd:element ref="ns2:TaxCatchAll" minOccurs="0"/>
                <xsd:element ref="ns2:TaxCatchAllLabel" minOccurs="0"/>
                <xsd:element ref="ns2:gecc8a7b92dc4143b40ed966b67d8c43" minOccurs="0"/>
                <xsd:element ref="ns2:hac83ba79a7843a991293e3ec836598f" minOccurs="0"/>
                <xsd:element ref="ns2:mf77967b98324d2a8d9f1a70513f7b6e" minOccurs="0"/>
                <xsd:element ref="ns2:l3d3e07b7aae4a37a14d75273a4e8ffb" minOccurs="0"/>
                <xsd:element ref="ns3:MediaServiceMetadata" minOccurs="0"/>
                <xsd:element ref="ns3:MediaServiceFastMetadata" minOccurs="0"/>
                <xsd:element ref="ns2:SharedWithUsers" minOccurs="0"/>
                <xsd:element ref="ns2:SharedWithDetail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MediaLengthInSeconds"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64a89d-9287-4e5f-9ef6-e5f137d90db6"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na74073760a4466d89e9b0086664636b" ma:index="11" nillable="true" ma:taxonomy="true" ma:internalName="na74073760a4466d89e9b0086664636b" ma:taxonomyFieldName="CRBDocumentConfidentiality" ma:displayName="Vertraulichkeit" ma:default="3;#nicht klassifiziert|e9a63179-acab-4ffe-b80d-50b63910b599" ma:fieldId="{7a740737-60a4-466d-89e9-b0086664636b}" ma:sspId="126264fd-0fbe-4c48-9126-7f35911828a3" ma:termSetId="78959b6b-c626-41e7-9392-edaa97577af0" ma:anchorId="00000000-0000-0000-0000-000000000000" ma:open="false" ma:isKeyword="false">
      <xsd:complexType>
        <xsd:sequence>
          <xsd:element ref="pc:Terms" minOccurs="0" maxOccurs="1"/>
        </xsd:sequence>
      </xsd:complexType>
    </xsd:element>
    <xsd:element name="TaxCatchAll" ma:index="12" nillable="true" ma:displayName="Taxonomy Catch All Column" ma:description="" ma:hidden="true" ma:list="{278d7e3b-ab54-4cb1-aedc-fc26b00e11ff}" ma:internalName="TaxCatchAll" ma:showField="CatchAllData" ma:web="d564a89d-9287-4e5f-9ef6-e5f137d90db6">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description="" ma:hidden="true" ma:list="{278d7e3b-ab54-4cb1-aedc-fc26b00e11ff}" ma:internalName="TaxCatchAllLabel" ma:readOnly="true" ma:showField="CatchAllDataLabel" ma:web="d564a89d-9287-4e5f-9ef6-e5f137d90db6">
      <xsd:complexType>
        <xsd:complexContent>
          <xsd:extension base="dms:MultiChoiceLookup">
            <xsd:sequence>
              <xsd:element name="Value" type="dms:Lookup" maxOccurs="unbounded" minOccurs="0" nillable="true"/>
            </xsd:sequence>
          </xsd:extension>
        </xsd:complexContent>
      </xsd:complexType>
    </xsd:element>
    <xsd:element name="gecc8a7b92dc4143b40ed966b67d8c43" ma:index="15" nillable="true" ma:taxonomy="true" ma:internalName="gecc8a7b92dc4143b40ed966b67d8c43" ma:taxonomyFieldName="CRBDocumentType" ma:displayName="Dokumenttyp" ma:readOnly="false" ma:default="" ma:fieldId="{0ecc8a7b-92dc-4143-b40e-d966b67d8c43}" ma:sspId="126264fd-0fbe-4c48-9126-7f35911828a3" ma:termSetId="a67ae8b6-9ed5-445f-b98f-9829d185bfde" ma:anchorId="00000000-0000-0000-0000-000000000000" ma:open="false" ma:isKeyword="false">
      <xsd:complexType>
        <xsd:sequence>
          <xsd:element ref="pc:Terms" minOccurs="0" maxOccurs="1"/>
        </xsd:sequence>
      </xsd:complexType>
    </xsd:element>
    <xsd:element name="hac83ba79a7843a991293e3ec836598f" ma:index="17" nillable="true" ma:taxonomy="true" ma:internalName="hac83ba79a7843a991293e3ec836598f" ma:taxonomyFieldName="CRBProductService" ma:displayName="Produkte/Dienstleistungen" ma:default="" ma:fieldId="{1ac83ba7-9a78-43a9-9129-3e3ec836598f}" ma:taxonomyMulti="true" ma:sspId="126264fd-0fbe-4c48-9126-7f35911828a3" ma:termSetId="72a0912a-f609-466d-8b80-4a8776dc3d4a" ma:anchorId="00000000-0000-0000-0000-000000000000" ma:open="false" ma:isKeyword="false">
      <xsd:complexType>
        <xsd:sequence>
          <xsd:element ref="pc:Terms" minOccurs="0" maxOccurs="1"/>
        </xsd:sequence>
      </xsd:complexType>
    </xsd:element>
    <xsd:element name="mf77967b98324d2a8d9f1a70513f7b6e" ma:index="19" nillable="true" ma:taxonomy="true" ma:internalName="mf77967b98324d2a8d9f1a70513f7b6e" ma:taxonomyFieldName="CRBDocumentLanguage" ma:displayName="Dokumentsprache" ma:default="5;#Deutsch|c64f71a8-8878-4990-be64-596a8dd67008" ma:fieldId="{6f77967b-9832-4d2a-8d9f-1a70513f7b6e}" ma:sspId="126264fd-0fbe-4c48-9126-7f35911828a3" ma:termSetId="4566e054-1b4e-423f-8c24-921a75bbb708" ma:anchorId="00000000-0000-0000-0000-000000000000" ma:open="false" ma:isKeyword="false">
      <xsd:complexType>
        <xsd:sequence>
          <xsd:element ref="pc:Terms" minOccurs="0" maxOccurs="1"/>
        </xsd:sequence>
      </xsd:complexType>
    </xsd:element>
    <xsd:element name="l3d3e07b7aae4a37a14d75273a4e8ffb" ma:index="21" nillable="true" ma:taxonomy="true" ma:internalName="l3d3e07b7aae4a37a14d75273a4e8ffb" ma:taxonomyFieldName="CRBDocumentTags" ma:displayName="Tags" ma:default="" ma:fieldId="{53d3e07b-7aae-4a37-a14d-75273a4e8ffb}" ma:taxonomyMulti="true" ma:sspId="126264fd-0fbe-4c48-9126-7f35911828a3" ma:termSetId="9e177c12-8119-4e30-b99e-4527d34b68a5" ma:anchorId="00000000-0000-0000-0000-000000000000" ma:open="false" ma:isKeyword="false">
      <xsd:complexType>
        <xsd:sequence>
          <xsd:element ref="pc:Terms" minOccurs="0" maxOccurs="1"/>
        </xsd:sequence>
      </xsd:complexType>
    </xsd:element>
    <xsd:element name="SharedWithUsers" ma:index="2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313eb0-198e-4737-ae53-e38d77e5733a"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DateTaken" ma:index="27" nillable="true" ma:displayName="MediaServiceDateTaken" ma:hidden="true" ma:internalName="MediaServiceDateTaken" ma:readOnly="true">
      <xsd:simpleType>
        <xsd:restriction base="dms:Text"/>
      </xsd:simpleType>
    </xsd:element>
    <xsd:element name="MediaServiceAutoTags" ma:index="28" nillable="true" ma:displayName="Tags" ma:internalName="MediaServiceAutoTags"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ServiceLocation" ma:index="34" nillable="true" ma:displayName="Location" ma:internalName="MediaServiceLocation" ma:readOnly="true">
      <xsd:simpleType>
        <xsd:restriction base="dms:Text"/>
      </xsd:simpleType>
    </xsd:element>
    <xsd:element name="MediaLengthInSeconds" ma:index="35" nillable="true" ma:displayName="Length (seconds)" ma:internalName="MediaLengthInSeconds" ma:readOnly="true">
      <xsd:simpleType>
        <xsd:restriction base="dms:Unknown"/>
      </xsd:simpleType>
    </xsd:element>
    <xsd:element name="lcf76f155ced4ddcb4097134ff3c332f" ma:index="37" nillable="true" ma:taxonomy="true" ma:internalName="lcf76f155ced4ddcb4097134ff3c332f" ma:taxonomyFieldName="MediaServiceImageTags" ma:displayName="Bildmarkierungen" ma:readOnly="false" ma:fieldId="{5cf76f15-5ced-4ddc-b409-7134ff3c332f}" ma:taxonomyMulti="true" ma:sspId="126264fd-0fbe-4c48-9126-7f35911828a3"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na74073760a4466d89e9b0086664636b xmlns="d564a89d-9287-4e5f-9ef6-e5f137d90db6">
      <Terms xmlns="http://schemas.microsoft.com/office/infopath/2007/PartnerControls">
        <TermInfo xmlns="http://schemas.microsoft.com/office/infopath/2007/PartnerControls">
          <TermName xmlns="http://schemas.microsoft.com/office/infopath/2007/PartnerControls">nicht klassifiziert</TermName>
          <TermId xmlns="http://schemas.microsoft.com/office/infopath/2007/PartnerControls">e9a63179-acab-4ffe-b80d-50b63910b599</TermId>
        </TermInfo>
      </Terms>
    </na74073760a4466d89e9b0086664636b>
    <hac83ba79a7843a991293e3ec836598f xmlns="d564a89d-9287-4e5f-9ef6-e5f137d90db6">
      <Terms xmlns="http://schemas.microsoft.com/office/infopath/2007/PartnerControls"/>
    </hac83ba79a7843a991293e3ec836598f>
    <mf77967b98324d2a8d9f1a70513f7b6e xmlns="d564a89d-9287-4e5f-9ef6-e5f137d90db6">
      <Terms xmlns="http://schemas.microsoft.com/office/infopath/2007/PartnerControls">
        <TermInfo xmlns="http://schemas.microsoft.com/office/infopath/2007/PartnerControls">
          <TermName xmlns="http://schemas.microsoft.com/office/infopath/2007/PartnerControls">Deutsch</TermName>
          <TermId xmlns="http://schemas.microsoft.com/office/infopath/2007/PartnerControls">c64f71a8-8878-4990-be64-596a8dd67008</TermId>
        </TermInfo>
      </Terms>
    </mf77967b98324d2a8d9f1a70513f7b6e>
    <lcf76f155ced4ddcb4097134ff3c332f xmlns="a8313eb0-198e-4737-ae53-e38d77e5733a">
      <Terms xmlns="http://schemas.microsoft.com/office/infopath/2007/PartnerControls"/>
    </lcf76f155ced4ddcb4097134ff3c332f>
    <TaxCatchAll xmlns="d564a89d-9287-4e5f-9ef6-e5f137d90db6">
      <Value>4</Value>
      <Value>2</Value>
      <Value>1</Value>
    </TaxCatchAll>
    <l3d3e07b7aae4a37a14d75273a4e8ffb xmlns="d564a89d-9287-4e5f-9ef6-e5f137d90db6">
      <Terms xmlns="http://schemas.microsoft.com/office/infopath/2007/PartnerControls"/>
    </l3d3e07b7aae4a37a14d75273a4e8ffb>
    <gecc8a7b92dc4143b40ed966b67d8c43 xmlns="d564a89d-9287-4e5f-9ef6-e5f137d90db6">
      <Terms xmlns="http://schemas.microsoft.com/office/infopath/2007/PartnerControls"/>
    </gecc8a7b92dc4143b40ed966b67d8c43>
    <_dlc_DocId xmlns="d564a89d-9287-4e5f-9ef6-e5f137d90db6">CRBDOC0226-538425530-85825</_dlc_DocId>
    <_dlc_DocIdUrl xmlns="d564a89d-9287-4e5f-9ef6-e5f137d90db6">
      <Url>https://crbch.sharepoint.com/sites/team-prd-ablagestruktur-fur-kunden/_layouts/15/DocIdRedir.aspx?ID=CRBDOC0226-538425530-85825</Url>
      <Description>CRBDOC0226-538425530-85825</Description>
    </_dlc_DocIdUrl>
  </documentManagement>
</p:properties>
</file>

<file path=customXml/itemProps1.xml><?xml version="1.0" encoding="utf-8"?>
<ds:datastoreItem xmlns:ds="http://schemas.openxmlformats.org/officeDocument/2006/customXml" ds:itemID="{A07B873C-F6CB-4ACF-AA37-5D4B860A8B3F}"/>
</file>

<file path=customXml/itemProps2.xml><?xml version="1.0" encoding="utf-8"?>
<ds:datastoreItem xmlns:ds="http://schemas.openxmlformats.org/officeDocument/2006/customXml" ds:itemID="{B22E6DEE-7D72-43CD-9807-49D96FFC6FEE}"/>
</file>

<file path=customXml/itemProps3.xml><?xml version="1.0" encoding="utf-8"?>
<ds:datastoreItem xmlns:ds="http://schemas.openxmlformats.org/officeDocument/2006/customXml" ds:itemID="{5544B344-CC4D-47EB-8FA6-8AE151D7E86A}"/>
</file>

<file path=customXml/itemProps4.xml><?xml version="1.0" encoding="utf-8"?>
<ds:datastoreItem xmlns:ds="http://schemas.openxmlformats.org/officeDocument/2006/customXml" ds:itemID="{E34ADDCA-A281-4CBB-8E85-2345D3FF73DF}"/>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6</vt:i4>
      </vt:variant>
    </vt:vector>
  </HeadingPairs>
  <TitlesOfParts>
    <vt:vector size="9" baseType="lpstr">
      <vt:lpstr>RUWA Plan de coupe</vt:lpstr>
      <vt:lpstr>.</vt:lpstr>
      <vt:lpstr>..</vt:lpstr>
      <vt:lpstr>Anschlusssysteme</vt:lpstr>
      <vt:lpstr>artec</vt:lpstr>
      <vt:lpstr>Biegen</vt:lpstr>
      <vt:lpstr>'RUWA Plan de coupe'!Druckbereich</vt:lpstr>
      <vt:lpstr>Matten</vt:lpstr>
      <vt:lpstr>Schnitt</vt:lpstr>
    </vt:vector>
  </TitlesOfParts>
  <Company>RUWA-Drahtschweisswerk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RUWA-Drahtschweisswerk AG - Bestellformular</dc:title>
  <dc:creator>Karim Limacher</dc:creator>
  <cp:lastModifiedBy>Limacher Karim</cp:lastModifiedBy>
  <cp:lastPrinted>2022-02-04T15:07:51Z</cp:lastPrinted>
  <dcterms:created xsi:type="dcterms:W3CDTF">2015-05-11T05:08:10Z</dcterms:created>
  <dcterms:modified xsi:type="dcterms:W3CDTF">2022-11-11T16:03:15Z</dcterms:modified>
  <cp:category>Bestellformular</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0x0101006AC3765A0786A4449984FA652873004400511D18096C7E674580DC7915FAE74FB1</vt:lpwstr>
  </property>
  <property fmtid="{D5CDD505-2E9C-101B-9397-08002B2CF9AE}" pid="3" name="kffc5fbcca014a279587992f4ed89d7a">
    <vt:lpwstr>Entwurf|4e2781bd-20f0-431b-b6b7-f25c3d75ccc3</vt:lpwstr>
  </property>
  <property fmtid="{D5CDD505-2E9C-101B-9397-08002B2CF9AE}" pid="4" name="CRBDocumentConfidentiality">
    <vt:lpwstr>2;#nicht klassifiziert|e9a63179-acab-4ffe-b80d-50b63910b599</vt:lpwstr>
  </property>
  <property fmtid="{D5CDD505-2E9C-101B-9397-08002B2CF9AE}" pid="5" name="_dlc_DocIdItemGuid">
    <vt:lpwstr>c575e7ef-ee57-4fa2-846a-a320918bafa5</vt:lpwstr>
  </property>
  <property fmtid="{D5CDD505-2E9C-101B-9397-08002B2CF9AE}" pid="6" name="CRBDocumentLanguage">
    <vt:lpwstr>4;#Deutsch|c64f71a8-8878-4990-be64-596a8dd67008</vt:lpwstr>
  </property>
  <property fmtid="{D5CDD505-2E9C-101B-9397-08002B2CF9AE}" pid="7" name="CRBDocumentTags">
    <vt:lpwstr/>
  </property>
  <property fmtid="{D5CDD505-2E9C-101B-9397-08002B2CF9AE}" pid="8" name="CRBQuarter">
    <vt:lpwstr/>
  </property>
  <property fmtid="{D5CDD505-2E9C-101B-9397-08002B2CF9AE}" pid="9" name="MediaServiceImageTags">
    <vt:lpwstr/>
  </property>
  <property fmtid="{D5CDD505-2E9C-101B-9397-08002B2CF9AE}" pid="10" name="CRBProductService">
    <vt:lpwstr/>
  </property>
  <property fmtid="{D5CDD505-2E9C-101B-9397-08002B2CF9AE}" pid="11" name="CRBDocumentType">
    <vt:lpwstr/>
  </property>
  <property fmtid="{D5CDD505-2E9C-101B-9397-08002B2CF9AE}" pid="12" name="oba584a1513544f48972e82f0d438173">
    <vt:lpwstr/>
  </property>
  <property fmtid="{D5CDD505-2E9C-101B-9397-08002B2CF9AE}" pid="13" name="CRBRegulationStatusTerm">
    <vt:lpwstr>1;#Entwurf|4e2781bd-20f0-431b-b6b7-f25c3d75ccc3</vt:lpwstr>
  </property>
  <property fmtid="{D5CDD505-2E9C-101B-9397-08002B2CF9AE}" pid="14" name="CRBOfferStatus">
    <vt:lpwstr/>
  </property>
  <property fmtid="{D5CDD505-2E9C-101B-9397-08002B2CF9AE}" pid="15" name="ddb89087ffe6432caf4253177aabd1d0">
    <vt:lpwstr/>
  </property>
</Properties>
</file>